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4.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5.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drawings/drawing6.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7.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drawings/drawing8.xml" ContentType="application/vnd.openxmlformats-officedocument.drawing+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9.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0.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11.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2.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mc:AlternateContent xmlns:mc="http://schemas.openxmlformats.org/markup-compatibility/2006">
    <mc:Choice Requires="x15">
      <x15ac:absPath xmlns:x15ac="http://schemas.microsoft.com/office/spreadsheetml/2010/11/ac" url="https://intel-my.sharepoint.com/personal/derchang_kau_intel_com/Documents/Technology/iedm 24 mt sc/"/>
    </mc:Choice>
  </mc:AlternateContent>
  <xr:revisionPtr revIDLastSave="4" documentId="11_2A5288354A37BD8DF68CEF209E34F6363FD62700" xr6:coauthVersionLast="47" xr6:coauthVersionMax="47" xr10:uidLastSave="{813D58C6-0CE6-6740-85D4-F0524D4FA611}"/>
  <bookViews>
    <workbookView xWindow="0" yWindow="500" windowWidth="25600" windowHeight="16000" tabRatio="835" xr2:uid="{00000000-000D-0000-FFFF-FFFF00000000}"/>
  </bookViews>
  <sheets>
    <sheet name="2024 Ex_Com" sheetId="23" r:id="rId1"/>
    <sheet name="ALT" sheetId="24" r:id="rId2"/>
    <sheet name="EDT" sheetId="25" r:id="rId3"/>
    <sheet name="PMA" sheetId="27" r:id="rId4"/>
    <sheet name="MS" sheetId="28" r:id="rId5"/>
    <sheet name="MT" sheetId="29" r:id="rId6"/>
    <sheet name="NC" sheetId="26" r:id="rId7"/>
    <sheet name="ODI" sheetId="30" r:id="rId8"/>
    <sheet name="RSD" sheetId="31" r:id="rId9"/>
    <sheet name="SMB" sheetId="32" r:id="rId10"/>
    <sheet name="Global balance" sheetId="36" r:id="rId11"/>
    <sheet name="Affiliations" sheetId="37" r:id="rId12"/>
    <sheet name="2024 invited speakers" sheetId="39" r:id="rId13"/>
    <sheet name="2023 invited speakers" sheetId="38" r:id="rId14"/>
    <sheet name="2023 Ex_Com " sheetId="17" r:id="rId15"/>
    <sheet name="工作表3" sheetId="35"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9" i="26" l="1"/>
  <c r="Y28" i="37" l="1"/>
  <c r="X28" i="37"/>
  <c r="W28" i="37"/>
  <c r="V28" i="37"/>
  <c r="U28" i="37"/>
  <c r="T28" i="37"/>
  <c r="S28" i="37"/>
  <c r="R28" i="37"/>
  <c r="Q28" i="37"/>
  <c r="Y27" i="37"/>
  <c r="X27" i="37"/>
  <c r="W27" i="37"/>
  <c r="V27" i="37"/>
  <c r="U27" i="37"/>
  <c r="T27" i="37"/>
  <c r="S27" i="37"/>
  <c r="R27" i="37"/>
  <c r="Q27" i="37"/>
  <c r="Y25" i="37"/>
  <c r="X25" i="37"/>
  <c r="W25" i="37"/>
  <c r="V25" i="37"/>
  <c r="U25" i="37"/>
  <c r="T25" i="37"/>
  <c r="S25" i="37"/>
  <c r="R25" i="37"/>
  <c r="Q25" i="37"/>
  <c r="Y26" i="37"/>
  <c r="X26" i="37"/>
  <c r="W26" i="37"/>
  <c r="V26" i="37"/>
  <c r="U26" i="37"/>
  <c r="T26" i="37"/>
  <c r="S26" i="37"/>
  <c r="R26" i="37"/>
  <c r="Q26" i="37"/>
  <c r="J31" i="37"/>
  <c r="I31" i="37"/>
  <c r="H31" i="37"/>
  <c r="G31" i="37"/>
  <c r="F31" i="37"/>
  <c r="E31" i="37"/>
  <c r="D31" i="37"/>
  <c r="C31" i="37"/>
  <c r="B31" i="37"/>
  <c r="J30" i="37"/>
  <c r="I30" i="37"/>
  <c r="H30" i="37"/>
  <c r="G30" i="37"/>
  <c r="F30" i="37"/>
  <c r="E30" i="37"/>
  <c r="D30" i="37"/>
  <c r="C30" i="37"/>
  <c r="B30" i="37"/>
  <c r="G20" i="29"/>
  <c r="G21" i="29"/>
  <c r="G22" i="29"/>
  <c r="D22" i="29"/>
  <c r="D20" i="29"/>
  <c r="J20" i="29"/>
  <c r="G23" i="29" l="1"/>
  <c r="P28" i="37"/>
  <c r="P27" i="37"/>
  <c r="P26" i="37"/>
  <c r="P25" i="37"/>
  <c r="K30" i="37"/>
  <c r="M30" i="37" s="1"/>
  <c r="K31" i="37"/>
  <c r="M31" i="37" s="1"/>
  <c r="C29" i="37"/>
  <c r="C28" i="37"/>
  <c r="C25" i="37"/>
  <c r="C24" i="37"/>
  <c r="C21" i="37"/>
  <c r="C20" i="37"/>
  <c r="C17" i="37"/>
  <c r="C16" i="37"/>
  <c r="C13" i="37"/>
  <c r="C12" i="37"/>
  <c r="C9" i="37"/>
  <c r="C8" i="37"/>
  <c r="C5" i="37"/>
  <c r="C4" i="37"/>
  <c r="C27" i="37"/>
  <c r="C26" i="37"/>
  <c r="C23" i="37"/>
  <c r="C22" i="37"/>
  <c r="C19" i="37"/>
  <c r="C18" i="37"/>
  <c r="C15" i="37"/>
  <c r="C14" i="37"/>
  <c r="C11" i="37"/>
  <c r="C10" i="37"/>
  <c r="C7" i="37"/>
  <c r="C6" i="37"/>
  <c r="C3" i="37"/>
  <c r="C2" i="37"/>
  <c r="J20" i="26"/>
  <c r="J19" i="26"/>
  <c r="G21" i="26"/>
  <c r="G20" i="26"/>
  <c r="G19" i="26"/>
  <c r="D21" i="26"/>
  <c r="D20" i="26"/>
  <c r="J21" i="28"/>
  <c r="J20" i="28"/>
  <c r="G22" i="28"/>
  <c r="G21" i="28"/>
  <c r="G20" i="28"/>
  <c r="D22" i="28"/>
  <c r="D21" i="28"/>
  <c r="D20" i="28"/>
  <c r="J23" i="25"/>
  <c r="J22" i="25"/>
  <c r="G24" i="25"/>
  <c r="G23" i="25"/>
  <c r="G22" i="25"/>
  <c r="D24" i="25"/>
  <c r="D23" i="25"/>
  <c r="D22" i="25"/>
  <c r="J21" i="24"/>
  <c r="J20" i="24"/>
  <c r="J23" i="24" s="1"/>
  <c r="G22" i="24"/>
  <c r="G21" i="24"/>
  <c r="G20" i="24"/>
  <c r="G23" i="24" s="1"/>
  <c r="D22" i="24"/>
  <c r="D21" i="24"/>
  <c r="D20" i="24"/>
  <c r="S24" i="37" l="1"/>
  <c r="S23" i="37"/>
  <c r="S22" i="37"/>
  <c r="S21" i="37"/>
  <c r="S20" i="37"/>
  <c r="S19" i="37"/>
  <c r="S18" i="37"/>
  <c r="S17" i="37"/>
  <c r="S16" i="37"/>
  <c r="S15" i="37"/>
  <c r="S14" i="37"/>
  <c r="S13" i="37"/>
  <c r="S12" i="37"/>
  <c r="S11" i="37"/>
  <c r="S10" i="37"/>
  <c r="S9" i="37"/>
  <c r="S8" i="37"/>
  <c r="S7" i="37"/>
  <c r="S6" i="37"/>
  <c r="S5" i="37"/>
  <c r="S4" i="37"/>
  <c r="S3" i="37"/>
  <c r="S2" i="37"/>
  <c r="X3" i="37"/>
  <c r="X4" i="37"/>
  <c r="X5" i="37"/>
  <c r="X6" i="37"/>
  <c r="X7" i="37"/>
  <c r="X8" i="37"/>
  <c r="X9" i="37"/>
  <c r="X10" i="37"/>
  <c r="X11" i="37"/>
  <c r="X12" i="37"/>
  <c r="X13" i="37"/>
  <c r="X14" i="37"/>
  <c r="X15" i="37"/>
  <c r="X16" i="37"/>
  <c r="X17" i="37"/>
  <c r="X18" i="37"/>
  <c r="X19" i="37"/>
  <c r="X20" i="37"/>
  <c r="X21" i="37"/>
  <c r="X22" i="37"/>
  <c r="X23" i="37"/>
  <c r="X24" i="37"/>
  <c r="X2" i="37"/>
  <c r="X31" i="37" l="1"/>
  <c r="S31" i="37"/>
  <c r="I29" i="37"/>
  <c r="I28" i="37"/>
  <c r="I27" i="37"/>
  <c r="I26" i="37"/>
  <c r="I25" i="37"/>
  <c r="I24" i="37"/>
  <c r="I23" i="37"/>
  <c r="I22" i="37"/>
  <c r="I21" i="37"/>
  <c r="I20" i="37"/>
  <c r="I19" i="37"/>
  <c r="I18" i="37"/>
  <c r="I17" i="37"/>
  <c r="I16" i="37"/>
  <c r="I15" i="37"/>
  <c r="I14" i="37"/>
  <c r="I13" i="37"/>
  <c r="I12" i="37"/>
  <c r="I11" i="37"/>
  <c r="I10" i="37"/>
  <c r="I9" i="37"/>
  <c r="I8" i="37"/>
  <c r="I7" i="37"/>
  <c r="I6" i="37"/>
  <c r="I5" i="37"/>
  <c r="I4" i="37"/>
  <c r="I3" i="37"/>
  <c r="I2" i="37"/>
  <c r="J29" i="37"/>
  <c r="J28" i="37"/>
  <c r="J27" i="37"/>
  <c r="J26" i="37"/>
  <c r="J25" i="37"/>
  <c r="J24" i="37"/>
  <c r="J23" i="37"/>
  <c r="J22" i="37"/>
  <c r="J21" i="37"/>
  <c r="J20" i="37"/>
  <c r="J19" i="37"/>
  <c r="J18" i="37"/>
  <c r="J17" i="37"/>
  <c r="J16" i="37"/>
  <c r="J15" i="37"/>
  <c r="J14" i="37"/>
  <c r="J13" i="37"/>
  <c r="J12" i="37"/>
  <c r="J11" i="37"/>
  <c r="J10" i="37"/>
  <c r="J9" i="37"/>
  <c r="J8" i="37"/>
  <c r="J7" i="37"/>
  <c r="J6" i="37"/>
  <c r="J4" i="37"/>
  <c r="H29" i="37"/>
  <c r="H28" i="37"/>
  <c r="H27" i="37"/>
  <c r="H26" i="37"/>
  <c r="H25" i="37"/>
  <c r="H24" i="37"/>
  <c r="H23" i="37"/>
  <c r="H22" i="37"/>
  <c r="H21" i="37"/>
  <c r="H20" i="37"/>
  <c r="H19" i="37"/>
  <c r="H18" i="37"/>
  <c r="H17" i="37"/>
  <c r="H16" i="37"/>
  <c r="H15" i="37"/>
  <c r="H14" i="37"/>
  <c r="H13" i="37"/>
  <c r="H12" i="37"/>
  <c r="H11" i="37"/>
  <c r="H10" i="37"/>
  <c r="H9" i="37"/>
  <c r="H8" i="37"/>
  <c r="H7" i="37"/>
  <c r="H6" i="37"/>
  <c r="H4" i="37"/>
  <c r="G29" i="37"/>
  <c r="G28" i="37"/>
  <c r="G27" i="37"/>
  <c r="G26" i="37"/>
  <c r="G25" i="37"/>
  <c r="G24" i="37"/>
  <c r="G23" i="37"/>
  <c r="G22" i="37"/>
  <c r="G21" i="37"/>
  <c r="G20" i="37"/>
  <c r="G19" i="37"/>
  <c r="G18" i="37"/>
  <c r="G17" i="37"/>
  <c r="G16" i="37"/>
  <c r="G15" i="37"/>
  <c r="G14" i="37"/>
  <c r="G13" i="37"/>
  <c r="G12" i="37"/>
  <c r="G11" i="37"/>
  <c r="G10" i="37"/>
  <c r="G9" i="37"/>
  <c r="G8" i="37"/>
  <c r="G7" i="37"/>
  <c r="G6" i="37"/>
  <c r="G4" i="37"/>
  <c r="F29" i="37"/>
  <c r="F28" i="37"/>
  <c r="F27" i="37"/>
  <c r="F26" i="37"/>
  <c r="F25" i="37"/>
  <c r="F24" i="37"/>
  <c r="F23" i="37"/>
  <c r="F22" i="37"/>
  <c r="F21" i="37"/>
  <c r="F20" i="37"/>
  <c r="F19" i="37"/>
  <c r="F18" i="37"/>
  <c r="F17" i="37"/>
  <c r="F16" i="37"/>
  <c r="F15" i="37"/>
  <c r="F14" i="37"/>
  <c r="F13" i="37"/>
  <c r="F12" i="37"/>
  <c r="F11" i="37"/>
  <c r="F10" i="37"/>
  <c r="F9" i="37"/>
  <c r="F8" i="37"/>
  <c r="F7" i="37"/>
  <c r="F6" i="37"/>
  <c r="F4" i="37"/>
  <c r="E29" i="37"/>
  <c r="E28" i="37"/>
  <c r="E27" i="37"/>
  <c r="E26" i="37"/>
  <c r="E25" i="37"/>
  <c r="E24" i="37"/>
  <c r="E23" i="37"/>
  <c r="E22" i="37"/>
  <c r="E21" i="37"/>
  <c r="E20" i="37"/>
  <c r="E19" i="37"/>
  <c r="E18" i="37"/>
  <c r="E17" i="37"/>
  <c r="E16" i="37"/>
  <c r="E15" i="37"/>
  <c r="E14" i="37"/>
  <c r="E13" i="37"/>
  <c r="E12" i="37"/>
  <c r="E11" i="37"/>
  <c r="E10" i="37"/>
  <c r="E9" i="37"/>
  <c r="E8" i="37"/>
  <c r="E7" i="37"/>
  <c r="E6" i="37"/>
  <c r="E4" i="37"/>
  <c r="D29" i="37"/>
  <c r="D28" i="37"/>
  <c r="D27" i="37"/>
  <c r="D26" i="37"/>
  <c r="D25" i="37"/>
  <c r="D24" i="37"/>
  <c r="D23" i="37"/>
  <c r="D22" i="37"/>
  <c r="D21" i="37"/>
  <c r="D20" i="37"/>
  <c r="D19" i="37"/>
  <c r="D18" i="37"/>
  <c r="D17" i="37"/>
  <c r="D16" i="37"/>
  <c r="D15" i="37"/>
  <c r="D14" i="37"/>
  <c r="D13" i="37"/>
  <c r="D12" i="37"/>
  <c r="D11" i="37"/>
  <c r="D10" i="37"/>
  <c r="D9" i="37"/>
  <c r="D8" i="37"/>
  <c r="D7" i="37"/>
  <c r="D6" i="37"/>
  <c r="D4" i="37"/>
  <c r="J2" i="37"/>
  <c r="H2" i="37"/>
  <c r="G2" i="37"/>
  <c r="F2" i="37"/>
  <c r="E2" i="37"/>
  <c r="D2" i="37"/>
  <c r="J5" i="37"/>
  <c r="H5" i="37"/>
  <c r="G5" i="37"/>
  <c r="F5" i="37"/>
  <c r="E5" i="37"/>
  <c r="J3" i="37"/>
  <c r="H3" i="37"/>
  <c r="G3" i="37"/>
  <c r="F3" i="37"/>
  <c r="E3" i="37"/>
  <c r="D5" i="37"/>
  <c r="D3" i="37"/>
  <c r="B2" i="37" l="1"/>
  <c r="B3" i="37"/>
  <c r="B4" i="37"/>
  <c r="B5" i="37"/>
  <c r="B6" i="37"/>
  <c r="B7" i="37"/>
  <c r="B8" i="37"/>
  <c r="B9" i="37"/>
  <c r="B10" i="37"/>
  <c r="B11" i="37"/>
  <c r="B12" i="37"/>
  <c r="B13" i="37"/>
  <c r="B14" i="37"/>
  <c r="B15" i="37"/>
  <c r="B16" i="37"/>
  <c r="B17" i="37"/>
  <c r="B18" i="37"/>
  <c r="B19" i="37"/>
  <c r="B20" i="37"/>
  <c r="B21" i="37"/>
  <c r="B22" i="37"/>
  <c r="B23" i="37"/>
  <c r="B24" i="37"/>
  <c r="B25" i="37"/>
  <c r="B29" i="37"/>
  <c r="B28" i="37"/>
  <c r="B27" i="37"/>
  <c r="B26" i="37"/>
  <c r="L39" i="37" l="1"/>
  <c r="K28" i="37"/>
  <c r="M28" i="37" s="1"/>
  <c r="K29" i="37"/>
  <c r="M29" i="37" s="1"/>
  <c r="Q2" i="37" l="1"/>
  <c r="R2" i="37"/>
  <c r="D21" i="32"/>
  <c r="D20" i="32"/>
  <c r="D19" i="32"/>
  <c r="J20" i="31"/>
  <c r="J19" i="31"/>
  <c r="G21" i="31"/>
  <c r="G20" i="31"/>
  <c r="G19" i="31"/>
  <c r="J20" i="30"/>
  <c r="J19" i="30"/>
  <c r="D21" i="30"/>
  <c r="D20" i="30"/>
  <c r="D19" i="30"/>
  <c r="G21" i="30"/>
  <c r="G20" i="30"/>
  <c r="G19" i="30"/>
  <c r="K26" i="37" l="1"/>
  <c r="M26" i="37" s="1"/>
  <c r="K27" i="37"/>
  <c r="M27" i="37" s="1"/>
  <c r="J21" i="29"/>
  <c r="D21" i="29"/>
  <c r="J21" i="27" l="1"/>
  <c r="J20" i="27"/>
  <c r="G22" i="27"/>
  <c r="G21" i="27"/>
  <c r="G20" i="27"/>
  <c r="L31" i="23" l="1"/>
  <c r="M22" i="23"/>
  <c r="M31" i="23" s="1"/>
  <c r="D74" i="39" l="1"/>
  <c r="D73" i="39"/>
  <c r="D69" i="39"/>
  <c r="D68" i="39"/>
  <c r="D67" i="39"/>
  <c r="D63" i="39"/>
  <c r="D62" i="39"/>
  <c r="D61" i="39"/>
  <c r="Y3" i="37"/>
  <c r="Y4" i="37"/>
  <c r="Y5" i="37"/>
  <c r="Y6" i="37"/>
  <c r="Y7" i="37"/>
  <c r="Y8" i="37"/>
  <c r="Y9" i="37"/>
  <c r="Y10" i="37"/>
  <c r="Y11" i="37"/>
  <c r="Y12" i="37"/>
  <c r="Y13" i="37"/>
  <c r="Y14" i="37"/>
  <c r="Y15" i="37"/>
  <c r="Y16" i="37"/>
  <c r="Y17" i="37"/>
  <c r="Y18" i="37"/>
  <c r="Y19" i="37"/>
  <c r="Y20" i="37"/>
  <c r="Y21" i="37"/>
  <c r="Y22" i="37"/>
  <c r="Y23" i="37"/>
  <c r="Y24" i="37"/>
  <c r="Y2" i="37"/>
  <c r="W3" i="37"/>
  <c r="W4" i="37"/>
  <c r="W5" i="37"/>
  <c r="W6" i="37"/>
  <c r="W7" i="37"/>
  <c r="W8" i="37"/>
  <c r="W9" i="37"/>
  <c r="W10" i="37"/>
  <c r="W11" i="37"/>
  <c r="W12" i="37"/>
  <c r="W13" i="37"/>
  <c r="W14" i="37"/>
  <c r="W15" i="37"/>
  <c r="W16" i="37"/>
  <c r="W17" i="37"/>
  <c r="W18" i="37"/>
  <c r="W19" i="37"/>
  <c r="W20" i="37"/>
  <c r="W21" i="37"/>
  <c r="W22" i="37"/>
  <c r="W23" i="37"/>
  <c r="W24" i="37"/>
  <c r="W2" i="37"/>
  <c r="V3" i="37"/>
  <c r="V4" i="37"/>
  <c r="V5" i="37"/>
  <c r="V6" i="37"/>
  <c r="V7" i="37"/>
  <c r="V8" i="37"/>
  <c r="V9" i="37"/>
  <c r="V10" i="37"/>
  <c r="V11" i="37"/>
  <c r="V12" i="37"/>
  <c r="V13" i="37"/>
  <c r="V14" i="37"/>
  <c r="V15" i="37"/>
  <c r="V16" i="37"/>
  <c r="V17" i="37"/>
  <c r="V18" i="37"/>
  <c r="V19" i="37"/>
  <c r="V20" i="37"/>
  <c r="V21" i="37"/>
  <c r="V22" i="37"/>
  <c r="V23" i="37"/>
  <c r="V24" i="37"/>
  <c r="V2" i="37"/>
  <c r="U3" i="37"/>
  <c r="U4" i="37"/>
  <c r="U5" i="37"/>
  <c r="U6" i="37"/>
  <c r="U7" i="37"/>
  <c r="U8" i="37"/>
  <c r="U9" i="37"/>
  <c r="U10" i="37"/>
  <c r="U11" i="37"/>
  <c r="U12" i="37"/>
  <c r="U13" i="37"/>
  <c r="U14" i="37"/>
  <c r="U15" i="37"/>
  <c r="U16" i="37"/>
  <c r="U17" i="37"/>
  <c r="U18" i="37"/>
  <c r="U19" i="37"/>
  <c r="U20" i="37"/>
  <c r="U21" i="37"/>
  <c r="U22" i="37"/>
  <c r="U23" i="37"/>
  <c r="U24" i="37"/>
  <c r="U2" i="37"/>
  <c r="T3" i="37"/>
  <c r="T4" i="37"/>
  <c r="T5" i="37"/>
  <c r="T6" i="37"/>
  <c r="T7" i="37"/>
  <c r="T8" i="37"/>
  <c r="T9" i="37"/>
  <c r="T10" i="37"/>
  <c r="T11" i="37"/>
  <c r="T12" i="37"/>
  <c r="T13" i="37"/>
  <c r="T14" i="37"/>
  <c r="T15" i="37"/>
  <c r="T16" i="37"/>
  <c r="T17" i="37"/>
  <c r="T18" i="37"/>
  <c r="T19" i="37"/>
  <c r="T20" i="37"/>
  <c r="T21" i="37"/>
  <c r="T22" i="37"/>
  <c r="T23" i="37"/>
  <c r="T24" i="37"/>
  <c r="T2" i="37"/>
  <c r="R3" i="37"/>
  <c r="R4" i="37"/>
  <c r="R5" i="37"/>
  <c r="R6" i="37"/>
  <c r="R7" i="37"/>
  <c r="R8" i="37"/>
  <c r="R9" i="37"/>
  <c r="R10" i="37"/>
  <c r="R11" i="37"/>
  <c r="R12" i="37"/>
  <c r="R13" i="37"/>
  <c r="R14" i="37"/>
  <c r="R15" i="37"/>
  <c r="R16" i="37"/>
  <c r="R17" i="37"/>
  <c r="R18" i="37"/>
  <c r="R19" i="37"/>
  <c r="R20" i="37"/>
  <c r="R21" i="37"/>
  <c r="R22" i="37"/>
  <c r="R23" i="37"/>
  <c r="R24" i="37"/>
  <c r="Q3" i="37"/>
  <c r="Q4" i="37"/>
  <c r="Q5" i="37"/>
  <c r="Q6" i="37"/>
  <c r="Q7" i="37"/>
  <c r="Q8" i="37"/>
  <c r="Q9" i="37"/>
  <c r="Q10" i="37"/>
  <c r="Q11" i="37"/>
  <c r="Q12" i="37"/>
  <c r="Q13" i="37"/>
  <c r="Q14" i="37"/>
  <c r="Q15" i="37"/>
  <c r="Q16" i="37"/>
  <c r="Q17" i="37"/>
  <c r="Q18" i="37"/>
  <c r="Q19" i="37"/>
  <c r="Q20" i="37"/>
  <c r="Q21" i="37"/>
  <c r="Q22" i="37"/>
  <c r="Q23" i="37"/>
  <c r="Q24" i="37"/>
  <c r="Y31" i="37" l="1"/>
  <c r="V31" i="37"/>
  <c r="T31" i="37"/>
  <c r="W31" i="37"/>
  <c r="U31" i="37"/>
  <c r="Q31" i="37"/>
  <c r="R31" i="37"/>
  <c r="D76" i="39"/>
  <c r="E73" i="39" s="1"/>
  <c r="D70" i="39"/>
  <c r="E67" i="39" s="1"/>
  <c r="D64" i="39"/>
  <c r="E61" i="39" s="1"/>
  <c r="D65" i="38"/>
  <c r="D64" i="38"/>
  <c r="D67" i="38" s="1"/>
  <c r="D60" i="38"/>
  <c r="D59" i="38"/>
  <c r="D58" i="38"/>
  <c r="D54" i="38"/>
  <c r="D53" i="38"/>
  <c r="D52" i="38"/>
  <c r="P24" i="37"/>
  <c r="P23" i="37"/>
  <c r="P22" i="37"/>
  <c r="P21" i="37"/>
  <c r="P20" i="37"/>
  <c r="P19" i="37"/>
  <c r="P18" i="37"/>
  <c r="P17" i="37"/>
  <c r="P16" i="37"/>
  <c r="P15" i="37"/>
  <c r="P14" i="37"/>
  <c r="P13" i="37"/>
  <c r="P12" i="37"/>
  <c r="P11" i="37"/>
  <c r="P10" i="37"/>
  <c r="P9" i="37"/>
  <c r="P8" i="37"/>
  <c r="P7" i="37"/>
  <c r="P6" i="37"/>
  <c r="P5" i="37"/>
  <c r="P4" i="37"/>
  <c r="P3" i="37"/>
  <c r="K20" i="37" l="1"/>
  <c r="M20" i="37" s="1"/>
  <c r="K24" i="37"/>
  <c r="M24" i="37" s="1"/>
  <c r="K9" i="37"/>
  <c r="M9" i="37" s="1"/>
  <c r="K22" i="37"/>
  <c r="M22" i="37" s="1"/>
  <c r="K25" i="37"/>
  <c r="M25" i="37" s="1"/>
  <c r="D55" i="38"/>
  <c r="E52" i="38" s="1"/>
  <c r="K12" i="37"/>
  <c r="M12" i="37" s="1"/>
  <c r="K16" i="37"/>
  <c r="M16" i="37" s="1"/>
  <c r="K6" i="37"/>
  <c r="M6" i="37" s="1"/>
  <c r="K18" i="37"/>
  <c r="M18" i="37" s="1"/>
  <c r="K4" i="37"/>
  <c r="M4" i="37" s="1"/>
  <c r="K14" i="37"/>
  <c r="M14" i="37" s="1"/>
  <c r="K13" i="37"/>
  <c r="M13" i="37" s="1"/>
  <c r="K10" i="37"/>
  <c r="M10" i="37" s="1"/>
  <c r="K8" i="37"/>
  <c r="M8" i="37" s="1"/>
  <c r="E74" i="39"/>
  <c r="E76" i="39" s="1"/>
  <c r="E63" i="39"/>
  <c r="E69" i="39"/>
  <c r="E68" i="39"/>
  <c r="E62" i="39"/>
  <c r="K3" i="37"/>
  <c r="M3" i="37" s="1"/>
  <c r="K2" i="37"/>
  <c r="M2" i="37" s="1"/>
  <c r="K23" i="37"/>
  <c r="M23" i="37" s="1"/>
  <c r="E53" i="38"/>
  <c r="K5" i="37"/>
  <c r="M5" i="37" s="1"/>
  <c r="K19" i="37"/>
  <c r="M19" i="37" s="1"/>
  <c r="E65" i="38"/>
  <c r="K15" i="37"/>
  <c r="M15" i="37" s="1"/>
  <c r="K11" i="37"/>
  <c r="M11" i="37" s="1"/>
  <c r="K21" i="37"/>
  <c r="M21" i="37" s="1"/>
  <c r="K7" i="37"/>
  <c r="M7" i="37" s="1"/>
  <c r="K17" i="37"/>
  <c r="M17" i="37" s="1"/>
  <c r="D61" i="38"/>
  <c r="E58" i="38" s="1"/>
  <c r="P2" i="37"/>
  <c r="P31" i="37" s="1"/>
  <c r="E64" i="38"/>
  <c r="E54" i="38" l="1"/>
  <c r="E55" i="38"/>
  <c r="E67" i="38"/>
  <c r="E64" i="39"/>
  <c r="E70" i="39"/>
  <c r="E60" i="38"/>
  <c r="E59" i="38"/>
  <c r="E61" i="38" l="1"/>
  <c r="J19" i="32"/>
  <c r="G19" i="32"/>
  <c r="J20" i="32"/>
  <c r="G21" i="32"/>
  <c r="G20" i="32"/>
  <c r="D21" i="31"/>
  <c r="D20" i="31"/>
  <c r="D19" i="31"/>
  <c r="D22" i="27"/>
  <c r="D21" i="27"/>
  <c r="D20" i="27"/>
  <c r="G5" i="36" l="1"/>
  <c r="G4" i="36"/>
  <c r="G3" i="36"/>
  <c r="C4" i="36"/>
  <c r="C3" i="36"/>
  <c r="C5" i="36"/>
  <c r="D22" i="32"/>
  <c r="J22" i="31"/>
  <c r="D23" i="29"/>
  <c r="J23" i="28"/>
  <c r="D23" i="28"/>
  <c r="D23" i="27"/>
  <c r="J23" i="27"/>
  <c r="J25" i="25"/>
  <c r="K4" i="36"/>
  <c r="K3" i="36"/>
  <c r="C6" i="36" l="1"/>
  <c r="D5" i="36" s="1"/>
  <c r="G6" i="36"/>
  <c r="H3" i="36" s="1"/>
  <c r="K6" i="36"/>
  <c r="L3" i="36" s="1"/>
  <c r="J22" i="32"/>
  <c r="G22" i="32"/>
  <c r="G22" i="31"/>
  <c r="D22" i="31"/>
  <c r="G22" i="30"/>
  <c r="J22" i="30"/>
  <c r="D22" i="30"/>
  <c r="J23" i="29"/>
  <c r="G23" i="28"/>
  <c r="G23" i="27"/>
  <c r="J22" i="26"/>
  <c r="D22" i="26"/>
  <c r="G22" i="26"/>
  <c r="D25" i="25"/>
  <c r="G25" i="25"/>
  <c r="D23" i="24"/>
  <c r="C45" i="23"/>
  <c r="B45" i="23"/>
  <c r="C44" i="23"/>
  <c r="B44" i="23"/>
  <c r="C43" i="23"/>
  <c r="B43" i="23"/>
  <c r="C39" i="23"/>
  <c r="B39" i="23"/>
  <c r="C38" i="23"/>
  <c r="B38" i="23"/>
  <c r="C34" i="23"/>
  <c r="B34" i="23"/>
  <c r="C33" i="23"/>
  <c r="B33" i="23"/>
  <c r="C32" i="23"/>
  <c r="B32" i="23"/>
  <c r="H5" i="36" l="1"/>
  <c r="H4" i="36"/>
  <c r="D4" i="36"/>
  <c r="D3" i="36"/>
  <c r="L4" i="36"/>
  <c r="C40" i="23"/>
  <c r="D38" i="23"/>
  <c r="D39" i="23"/>
  <c r="C35" i="23"/>
  <c r="D33" i="23"/>
  <c r="D32" i="23"/>
  <c r="D44" i="23"/>
  <c r="D34" i="23"/>
  <c r="D45" i="23"/>
  <c r="C46" i="23"/>
  <c r="B46" i="23"/>
  <c r="D43" i="23"/>
  <c r="B35" i="23"/>
  <c r="B40" i="23"/>
  <c r="D35" i="23" l="1"/>
  <c r="E33" i="23" s="1"/>
  <c r="D40" i="23"/>
  <c r="D46" i="23"/>
  <c r="E44" i="23" l="1"/>
  <c r="E39" i="23"/>
  <c r="E34" i="23"/>
  <c r="E32" i="23"/>
  <c r="E38" i="23"/>
  <c r="E45" i="23"/>
  <c r="E43" i="23"/>
  <c r="E35" i="23" l="1"/>
  <c r="E40" i="23"/>
  <c r="E46" i="23"/>
  <c r="C45" i="17" l="1"/>
  <c r="B45" i="17"/>
  <c r="C44" i="17"/>
  <c r="B44" i="17"/>
  <c r="C43" i="17"/>
  <c r="B43" i="17"/>
  <c r="C39" i="17"/>
  <c r="B39" i="17"/>
  <c r="C38" i="17"/>
  <c r="B38" i="17"/>
  <c r="C34" i="17"/>
  <c r="B34" i="17"/>
  <c r="C33" i="17"/>
  <c r="B33" i="17"/>
  <c r="C32" i="17"/>
  <c r="B32" i="17"/>
  <c r="C46" i="17" l="1"/>
  <c r="B40" i="17"/>
  <c r="C40" i="17"/>
  <c r="D39" i="17"/>
  <c r="D38" i="17"/>
  <c r="D40" i="17" s="1"/>
  <c r="B46" i="17"/>
  <c r="C35" i="17"/>
  <c r="D43" i="17"/>
  <c r="D44" i="17"/>
  <c r="D45" i="17"/>
  <c r="D32" i="17"/>
  <c r="D34" i="17"/>
  <c r="D33" i="17"/>
  <c r="B35" i="17"/>
  <c r="D46" i="17" l="1"/>
  <c r="D35" i="17"/>
  <c r="E33" i="17" s="1"/>
  <c r="E32" i="17" l="1"/>
  <c r="E45" i="17"/>
  <c r="E34" i="17"/>
  <c r="E39" i="17"/>
  <c r="E44" i="17"/>
  <c r="E43" i="17"/>
  <c r="E35" i="17"/>
  <c r="E38" i="17"/>
  <c r="E40" i="17" s="1"/>
  <c r="E46" i="17" l="1"/>
</calcChain>
</file>

<file path=xl/sharedStrings.xml><?xml version="1.0" encoding="utf-8"?>
<sst xmlns="http://schemas.openxmlformats.org/spreadsheetml/2006/main" count="3625" uniqueCount="1334">
  <si>
    <t>M/F</t>
  </si>
  <si>
    <t>Role</t>
  </si>
  <si>
    <t>Region</t>
  </si>
  <si>
    <t>Family Name</t>
  </si>
  <si>
    <t>First Name</t>
  </si>
  <si>
    <t>Affiliation</t>
  </si>
  <si>
    <t>University/Industry/Government</t>
  </si>
  <si>
    <t>Email</t>
  </si>
  <si>
    <t>F</t>
  </si>
  <si>
    <t>GC</t>
  </si>
  <si>
    <t>NA</t>
  </si>
  <si>
    <t>I</t>
  </si>
  <si>
    <t>TPC</t>
  </si>
  <si>
    <t>Triyoso</t>
  </si>
  <si>
    <t>Dina</t>
  </si>
  <si>
    <t>TEL Technology Center, America, LLC</t>
  </si>
  <si>
    <t>dina.triyoso@us.tel.com</t>
  </si>
  <si>
    <t>TPVC</t>
  </si>
  <si>
    <t>Moselund</t>
  </si>
  <si>
    <t>Kirsten</t>
  </si>
  <si>
    <t>Paul Scherrer Institute (PSI) / EPFL</t>
  </si>
  <si>
    <t>G</t>
  </si>
  <si>
    <t>kirsten.moselund@epfl.ch, kirsten.moselund@psi.ch</t>
  </si>
  <si>
    <t>M</t>
  </si>
  <si>
    <t>PubC</t>
  </si>
  <si>
    <t>Hoentschel</t>
  </si>
  <si>
    <t>Jan</t>
  </si>
  <si>
    <t>GLOBALFOUNDRIES</t>
  </si>
  <si>
    <t>PubCc</t>
  </si>
  <si>
    <t>ASIA</t>
  </si>
  <si>
    <t>Chang</t>
  </si>
  <si>
    <t>Marvin</t>
  </si>
  <si>
    <t>TSMC</t>
  </si>
  <si>
    <t>MFCHANGF@TSMC.COM; mfchang@ee.nthu.edu.tw</t>
  </si>
  <si>
    <t>PbC</t>
  </si>
  <si>
    <t>Chowdhury</t>
  </si>
  <si>
    <t>Srabanti</t>
  </si>
  <si>
    <t>Stanford University</t>
  </si>
  <si>
    <t>U</t>
  </si>
  <si>
    <t>srabanti@stanford.edu</t>
  </si>
  <si>
    <t>PbCC</t>
  </si>
  <si>
    <t>Joh</t>
  </si>
  <si>
    <t>Jungwoo</t>
  </si>
  <si>
    <t>Texas Instruments</t>
  </si>
  <si>
    <t>jjoh@ti.com</t>
  </si>
  <si>
    <t>Course</t>
  </si>
  <si>
    <t>EU</t>
  </si>
  <si>
    <t>Strachan</t>
  </si>
  <si>
    <t>John Paul</t>
  </si>
  <si>
    <t>Forschungszentrum Juelich</t>
  </si>
  <si>
    <t>j.strachan@fz-juelich.de</t>
  </si>
  <si>
    <t>Course(SC)</t>
  </si>
  <si>
    <t>Avci</t>
  </si>
  <si>
    <t>Uygar</t>
  </si>
  <si>
    <t>Intel</t>
  </si>
  <si>
    <t>uygar.e.avci@intel.com</t>
  </si>
  <si>
    <t>Course(TC)</t>
  </si>
  <si>
    <t>Meneghesso</t>
  </si>
  <si>
    <t>Gaudenzio</t>
  </si>
  <si>
    <t>University of Padova</t>
  </si>
  <si>
    <t>gauss@dei.unipd.it</t>
  </si>
  <si>
    <t>Focus</t>
  </si>
  <si>
    <t>Seo</t>
  </si>
  <si>
    <t>Kang-ill</t>
  </si>
  <si>
    <t>Samsung</t>
  </si>
  <si>
    <t>ki.seo@samsung.com</t>
  </si>
  <si>
    <t>Focus-Co</t>
  </si>
  <si>
    <t>Eneman</t>
  </si>
  <si>
    <t>Geert</t>
  </si>
  <si>
    <t>IMEC</t>
  </si>
  <si>
    <t>geert.eneman@imec.be</t>
  </si>
  <si>
    <t>Virtual Arr</t>
  </si>
  <si>
    <t>Kuroda</t>
  </si>
  <si>
    <t>Rihito</t>
  </si>
  <si>
    <t>Tohoku University</t>
  </si>
  <si>
    <t>rihito.kuroda.e3@tohoku.ac.jp</t>
  </si>
  <si>
    <t>AAC</t>
  </si>
  <si>
    <t>AA Co</t>
  </si>
  <si>
    <t>Liao</t>
  </si>
  <si>
    <t>Sandy</t>
  </si>
  <si>
    <t>EAC</t>
  </si>
  <si>
    <t>CEA-Leti</t>
  </si>
  <si>
    <t>EA Co</t>
  </si>
  <si>
    <t>Weide-Zaage</t>
  </si>
  <si>
    <t>University of Hannover</t>
  </si>
  <si>
    <t>weide-zaage@ims.uni-hannover.de</t>
  </si>
  <si>
    <t>Subcommittee</t>
  </si>
  <si>
    <t>ALT</t>
  </si>
  <si>
    <t>Guo</t>
  </si>
  <si>
    <t>Dechao</t>
  </si>
  <si>
    <t>IBM</t>
  </si>
  <si>
    <t>dguo@us.ibm.com</t>
  </si>
  <si>
    <t>EDT</t>
  </si>
  <si>
    <t>Incorvia</t>
  </si>
  <si>
    <t>Jean Anne</t>
  </si>
  <si>
    <t>incorvia@austin.utexas.edu</t>
  </si>
  <si>
    <t>MS</t>
  </si>
  <si>
    <t>MT</t>
  </si>
  <si>
    <t>Kim</t>
  </si>
  <si>
    <t>Seoul National University</t>
  </si>
  <si>
    <t>sangbum.kim@snu.ac.kr</t>
  </si>
  <si>
    <t>ODI</t>
  </si>
  <si>
    <t>RSD</t>
  </si>
  <si>
    <t>Lim</t>
  </si>
  <si>
    <t>Chan</t>
  </si>
  <si>
    <t>Hynix</t>
  </si>
  <si>
    <t>chan.lim8@sk.com</t>
  </si>
  <si>
    <t>SMB</t>
  </si>
  <si>
    <t>Core</t>
  </si>
  <si>
    <t>SCCs</t>
  </si>
  <si>
    <t>Total</t>
  </si>
  <si>
    <t>US</t>
  </si>
  <si>
    <t>Naomi</t>
  </si>
  <si>
    <t>Yoshida</t>
  </si>
  <si>
    <t>AMAT</t>
  </si>
  <si>
    <t>Naomi_Yoshida@amat.com</t>
  </si>
  <si>
    <t>You-Seok</t>
  </si>
  <si>
    <t>Suk</t>
  </si>
  <si>
    <t>Qualcomm</t>
  </si>
  <si>
    <t>ysuh@qti.qualcomm.com</t>
  </si>
  <si>
    <t>Frank</t>
  </si>
  <si>
    <t>Jaehyun</t>
  </si>
  <si>
    <t>Park</t>
  </si>
  <si>
    <t>jh8310.park@samsung.com</t>
  </si>
  <si>
    <t>Elena</t>
  </si>
  <si>
    <t>Gnani</t>
  </si>
  <si>
    <t>University of Bologna</t>
  </si>
  <si>
    <t>elena.gnani@unibo.it</t>
  </si>
  <si>
    <t>Stanojevic</t>
  </si>
  <si>
    <t>z.stanojevic@globaltcad.com</t>
  </si>
  <si>
    <t xml:space="preserve">Vita Pi-Ho </t>
  </si>
  <si>
    <t>Hu</t>
  </si>
  <si>
    <t>National Taiwan University</t>
  </si>
  <si>
    <t>Sangbum</t>
  </si>
  <si>
    <t>Hsiang-Lan</t>
  </si>
  <si>
    <t>Lung</t>
  </si>
  <si>
    <t>Macronix</t>
  </si>
  <si>
    <t>sllung@mxic.com.tw</t>
  </si>
  <si>
    <t>Martin</t>
  </si>
  <si>
    <t>mmfrank@us.ibm.com</t>
  </si>
  <si>
    <t>Pancheri</t>
  </si>
  <si>
    <t>lucio.pancheri@unitn.it</t>
  </si>
  <si>
    <t>Pierre</t>
  </si>
  <si>
    <t>Magnan</t>
  </si>
  <si>
    <t>Supaero-ISAE</t>
  </si>
  <si>
    <t>ARPA-e</t>
  </si>
  <si>
    <t>Olga</t>
  </si>
  <si>
    <t>Veronique</t>
  </si>
  <si>
    <t>Sousa</t>
  </si>
  <si>
    <t>veronique.sousa@cea.fr</t>
  </si>
  <si>
    <t>pjliaoa@tsmc.com</t>
  </si>
  <si>
    <t>Michael</t>
  </si>
  <si>
    <t>Waltl</t>
  </si>
  <si>
    <t>TU Wien</t>
  </si>
  <si>
    <t>waltl@iue.tuwien.ac.at</t>
  </si>
  <si>
    <t>Arvind</t>
  </si>
  <si>
    <t>Balijepalli</t>
  </si>
  <si>
    <t>NIST</t>
  </si>
  <si>
    <t>arvind.balijepalli@nist.gov</t>
  </si>
  <si>
    <t>Xiaoting</t>
  </si>
  <si>
    <t>Jia</t>
  </si>
  <si>
    <t>VT</t>
  </si>
  <si>
    <t>xjia@vt.edu</t>
  </si>
  <si>
    <t>jan.hoentschel@globalfoundries.com, jan.hoentschel@gmail.com</t>
  </si>
  <si>
    <t>University of Texas Austin</t>
  </si>
  <si>
    <t xml:space="preserve">syliaon@tsmc.com, </t>
  </si>
  <si>
    <t>olga.spahn@hq.doe.gov</t>
  </si>
  <si>
    <t>Zlatan</t>
  </si>
  <si>
    <t>Global TCAD Solutions</t>
  </si>
  <si>
    <t>NC</t>
  </si>
  <si>
    <t>Univ of Trento</t>
  </si>
  <si>
    <t>AISA</t>
  </si>
  <si>
    <t>PMA (MAT+PDS)</t>
  </si>
  <si>
    <t>Spahn Blum</t>
  </si>
  <si>
    <t xml:space="preserve">Lucio </t>
  </si>
  <si>
    <t>Pei-Jean</t>
  </si>
  <si>
    <t>DerChang</t>
  </si>
  <si>
    <t>Kau</t>
  </si>
  <si>
    <t>derchang.kau@intel.com</t>
  </si>
  <si>
    <t xml:space="preserve">NA/ASIA </t>
  </si>
  <si>
    <t>vitahu@ntu.edu.tw</t>
  </si>
  <si>
    <t>pierre.magnan@isae-supaero.fr</t>
  </si>
  <si>
    <t>SC</t>
  </si>
  <si>
    <t>Status</t>
  </si>
  <si>
    <t xml:space="preserve">First Name </t>
  </si>
  <si>
    <t>Last Name</t>
  </si>
  <si>
    <t>I/U/G</t>
  </si>
  <si>
    <t>Location</t>
  </si>
  <si>
    <t>Gender</t>
  </si>
  <si>
    <t>Country</t>
  </si>
  <si>
    <t>Remarks</t>
  </si>
  <si>
    <t>Mail address</t>
  </si>
  <si>
    <t>Phone nr</t>
  </si>
  <si>
    <t>Fax nr</t>
  </si>
  <si>
    <t>Expertise</t>
  </si>
  <si>
    <t>C</t>
  </si>
  <si>
    <t>USA</t>
  </si>
  <si>
    <t>Returning ALT</t>
  </si>
  <si>
    <t>Huang</t>
  </si>
  <si>
    <t>Asia</t>
  </si>
  <si>
    <t>Li</t>
  </si>
  <si>
    <t>Belgium</t>
  </si>
  <si>
    <t>Byounghak</t>
  </si>
  <si>
    <t>Hong</t>
  </si>
  <si>
    <t>Korea</t>
  </si>
  <si>
    <t>byounghak.hong@gmail.com</t>
  </si>
  <si>
    <t>Expressed interest, ok to travel</t>
  </si>
  <si>
    <t>Tenko</t>
  </si>
  <si>
    <t>Yamashita</t>
  </si>
  <si>
    <t>tyamash@us.ibm.com</t>
  </si>
  <si>
    <t>Kazuyuki</t>
  </si>
  <si>
    <t>Tomida</t>
  </si>
  <si>
    <t>Rapidus</t>
  </si>
  <si>
    <t>Japan</t>
  </si>
  <si>
    <t>kazuyuki.tomida@rapidus.co.jp</t>
  </si>
  <si>
    <t>Bich-Yen</t>
  </si>
  <si>
    <t>Nguyen</t>
  </si>
  <si>
    <t>SOITEC</t>
  </si>
  <si>
    <t>bich-yen.nguyen@soitec.com</t>
  </si>
  <si>
    <t>Paul</t>
  </si>
  <si>
    <t>Grudowski</t>
  </si>
  <si>
    <t>NXP</t>
  </si>
  <si>
    <t>paul.grudowski@nxp.com</t>
  </si>
  <si>
    <t>Maureen</t>
  </si>
  <si>
    <t>Wang</t>
  </si>
  <si>
    <t>Taiwan</t>
  </si>
  <si>
    <t>MYWANGA@TSMC.COM</t>
  </si>
  <si>
    <t>will increase IMEC # to 2</t>
  </si>
  <si>
    <t>Frequency</t>
  </si>
  <si>
    <t>Other candidates</t>
  </si>
  <si>
    <t>Comments</t>
  </si>
  <si>
    <t>Pipeline for future IEDM</t>
  </si>
  <si>
    <t>Zhu</t>
  </si>
  <si>
    <t>Xia</t>
  </si>
  <si>
    <t>France</t>
  </si>
  <si>
    <t>Lin</t>
  </si>
  <si>
    <t>chung-hsun.lin@intel.com</t>
  </si>
  <si>
    <t>Italy</t>
  </si>
  <si>
    <t>Returning EDT</t>
  </si>
  <si>
    <t>Kr</t>
  </si>
  <si>
    <t>Germany</t>
  </si>
  <si>
    <t>Louis </t>
  </si>
  <si>
    <t>louis.hutin@cea.fr</t>
  </si>
  <si>
    <t>Expert in physics and integration of solid-state devices for digital logic, memory, and emerging computing </t>
  </si>
  <si>
    <t>Hyejung</t>
  </si>
  <si>
    <t>Choi </t>
  </si>
  <si>
    <t>SK-Hynix</t>
  </si>
  <si>
    <t>hyejung.choi@sk.com</t>
  </si>
  <si>
    <t>Team manager of Emerging memory development at SK Hynix and has been actively involved in development of emerging devices including FeRAM, ReRAM, PCRAM, OTS, Oxide semiconductor TFT</t>
  </si>
  <si>
    <t>Deep</t>
  </si>
  <si>
    <t>Jariwala</t>
  </si>
  <si>
    <t xml:space="preserve">Univ. Pennsilvanya </t>
  </si>
  <si>
    <t>dmj@seas.upenn.edu </t>
  </si>
  <si>
    <t>Ferroelectrics</t>
  </si>
  <si>
    <t>Qiming</t>
  </si>
  <si>
    <t>Shao</t>
  </si>
  <si>
    <t>Hong Kong, China</t>
  </si>
  <si>
    <t>eeqshao@ust.hk</t>
  </si>
  <si>
    <t>Nanomagnetics</t>
  </si>
  <si>
    <t>Tomonari</t>
  </si>
  <si>
    <t>Yamamoto</t>
  </si>
  <si>
    <t xml:space="preserve">Tokyo Electron Ltd. </t>
  </si>
  <si>
    <t>Tomonari.yamamoto@us.tel.com</t>
  </si>
  <si>
    <t>Tanja</t>
  </si>
  <si>
    <t>Roy</t>
  </si>
  <si>
    <t>Duke University</t>
  </si>
  <si>
    <t>tania.roy@duke.edu</t>
  </si>
  <si>
    <t>electronic and optoelectronic devices with two-dimensional materials for low-power computing</t>
  </si>
  <si>
    <t>Gage</t>
  </si>
  <si>
    <t>Hill</t>
  </si>
  <si>
    <t>Harvard</t>
  </si>
  <si>
    <t>ghills@seas.harvard.edu</t>
  </si>
  <si>
    <t>emerging nano-design: discovering and developing new circuits, systems, and design methodologies</t>
  </si>
  <si>
    <t>Amir</t>
  </si>
  <si>
    <t>Sammak</t>
  </si>
  <si>
    <t>QuTech (TNO)</t>
  </si>
  <si>
    <t>amir.sammak@tno.nl</t>
  </si>
  <si>
    <t>quantum technologies</t>
  </si>
  <si>
    <t>Stefan</t>
  </si>
  <si>
    <t>Roche</t>
  </si>
  <si>
    <t>ICN2</t>
  </si>
  <si>
    <t>Spain</t>
  </si>
  <si>
    <t>stephan.roche@icn2.cat</t>
  </si>
  <si>
    <t xml:space="preserve">Wookhyun </t>
  </si>
  <si>
    <t>Kwon</t>
  </si>
  <si>
    <t>wh.kwon@samsung.com</t>
  </si>
  <si>
    <t>Gregory</t>
  </si>
  <si>
    <t>Pitner</t>
  </si>
  <si>
    <t>gpitner@tsmc.com</t>
  </si>
  <si>
    <t>Ursula</t>
  </si>
  <si>
    <t>Ebels</t>
  </si>
  <si>
    <t>Spintec</t>
  </si>
  <si>
    <t>ursula.ebels@cea.fr</t>
  </si>
  <si>
    <t>Ian</t>
  </si>
  <si>
    <t>O'Connor</t>
  </si>
  <si>
    <t>Ecole Centrale Lyon</t>
  </si>
  <si>
    <t>ian.oconnor@ec-lyon.fr</t>
  </si>
  <si>
    <t>Catherine</t>
  </si>
  <si>
    <t>Dubourdieu</t>
  </si>
  <si>
    <t>Helmholtz-Zentrum Berlin</t>
  </si>
  <si>
    <t>catherine.dubourdieu@helmholtz-berlin.de</t>
  </si>
  <si>
    <t>UCSB</t>
  </si>
  <si>
    <t>Returning MT</t>
  </si>
  <si>
    <t>China</t>
  </si>
  <si>
    <t>(not very responsive in 2021)</t>
  </si>
  <si>
    <t xml:space="preserve">Po-Hao </t>
  </si>
  <si>
    <t>Tseng</t>
  </si>
  <si>
    <t>pohaotseng@mxic.com.tw</t>
  </si>
  <si>
    <t>Duygu</t>
  </si>
  <si>
    <t>Kuzum</t>
  </si>
  <si>
    <t>UCSD</t>
  </si>
  <si>
    <t>SK Hynix</t>
  </si>
  <si>
    <t>Switzerland</t>
  </si>
  <si>
    <t>Gina</t>
  </si>
  <si>
    <t>Adam</t>
  </si>
  <si>
    <t>George Washington University</t>
  </si>
  <si>
    <t>GinaAdam@gwu.edu</t>
  </si>
  <si>
    <t>Daniele</t>
  </si>
  <si>
    <t>Ielmini</t>
  </si>
  <si>
    <t>daniele.ielmini@polimi.it</t>
  </si>
  <si>
    <t>Staus</t>
  </si>
  <si>
    <t>PMA</t>
  </si>
  <si>
    <t>STM</t>
  </si>
  <si>
    <t>RF</t>
  </si>
  <si>
    <t>GaN HEMTs</t>
  </si>
  <si>
    <t>Ozgur</t>
  </si>
  <si>
    <t>Atkas</t>
  </si>
  <si>
    <t>Trasphorm</t>
  </si>
  <si>
    <t>ozgur.aktas@transphormusa.com</t>
  </si>
  <si>
    <t>GaN power and RF</t>
  </si>
  <si>
    <t>Troy</t>
  </si>
  <si>
    <t>Olsson</t>
  </si>
  <si>
    <t>University of Pennsylvania</t>
  </si>
  <si>
    <t>rolsson@seas.upenn.edu</t>
  </si>
  <si>
    <t>Takuya</t>
  </si>
  <si>
    <t>Maeda</t>
  </si>
  <si>
    <t>Univ. of Tokyo</t>
  </si>
  <si>
    <t>tmaeda@g.ecc.u-tokyo.ac.jp</t>
  </si>
  <si>
    <t>GaN/SiC/ScAlN</t>
  </si>
  <si>
    <t>Hongping</t>
  </si>
  <si>
    <t>Zhao</t>
  </si>
  <si>
    <t>Ohio State University</t>
  </si>
  <si>
    <t>zhao.2592@osu.edu</t>
  </si>
  <si>
    <t>AlGaN/Ga2O3</t>
  </si>
  <si>
    <t>Brianna</t>
  </si>
  <si>
    <t>Klein</t>
  </si>
  <si>
    <t>Sandia National Labs</t>
  </si>
  <si>
    <t>baklein@sandia.gov</t>
  </si>
  <si>
    <t>RF HEMTs</t>
  </si>
  <si>
    <t>Debbie</t>
  </si>
  <si>
    <t>Senesky</t>
  </si>
  <si>
    <t xml:space="preserve">Stanford University </t>
  </si>
  <si>
    <t>Victor</t>
  </si>
  <si>
    <t>Veliadis</t>
  </si>
  <si>
    <t>NCSU</t>
  </si>
  <si>
    <t>jvveliad@ncsu.edu</t>
  </si>
  <si>
    <t>Kuball</t>
  </si>
  <si>
    <t>Univ. of Bristol</t>
  </si>
  <si>
    <t>UK</t>
  </si>
  <si>
    <t>Martin.Kuball@bristol.ac.uk</t>
  </si>
  <si>
    <t>William</t>
  </si>
  <si>
    <t>Nunnally</t>
  </si>
  <si>
    <t>Appl. Phy. Electronics LC</t>
  </si>
  <si>
    <t xml:space="preserve">Nicolas </t>
  </si>
  <si>
    <t>Rouger</t>
  </si>
  <si>
    <t>CNRS-LAPLACE</t>
  </si>
  <si>
    <t>nicolas.rouger@laplace.univ-tlse.fr</t>
  </si>
  <si>
    <t>Andrew</t>
  </si>
  <si>
    <t>Armstrong</t>
  </si>
  <si>
    <t>Confirmed</t>
  </si>
  <si>
    <t>Austria</t>
  </si>
  <si>
    <t>Y</t>
  </si>
  <si>
    <t>Returning MS</t>
  </si>
  <si>
    <t>Currently, his research interest focuses on both TMD and CNT-based logic devices.  He's experienced with a multitude of simulation methods and tools (classical, semi-classical, quantum, DFT)</t>
  </si>
  <si>
    <t>Devin</t>
  </si>
  <si>
    <t>Verreck</t>
  </si>
  <si>
    <t>Devin.Verreck@imec.be</t>
  </si>
  <si>
    <t>3D-NAND-Flash devices (including recent IEDM papers), simulation of TMD-based devices, and general TCAD work</t>
  </si>
  <si>
    <t xml:space="preserve">Jing </t>
  </si>
  <si>
    <t>NVIDIA</t>
  </si>
  <si>
    <t>jinwang@nvidia.com</t>
  </si>
  <si>
    <t>former manager of the device modeling group at Samsung, as well his perspective coming from a fabless company</t>
  </si>
  <si>
    <t>Bing</t>
  </si>
  <si>
    <t>Beijing Computational Science Research Center</t>
  </si>
  <si>
    <t>bing.huang@csrc.ac.cn</t>
  </si>
  <si>
    <t>Condensed matter, DFT, 2D materials, spin, …</t>
  </si>
  <si>
    <t>Andries</t>
  </si>
  <si>
    <t>Scholten</t>
  </si>
  <si>
    <t>NL</t>
  </si>
  <si>
    <t>andries.scholten@nxp.com</t>
  </si>
  <si>
    <t>Compact modeling</t>
  </si>
  <si>
    <t xml:space="preserve">, </t>
  </si>
  <si>
    <t>Kejun</t>
  </si>
  <si>
    <t>kejun.xia@gmail.com</t>
  </si>
  <si>
    <t>Gerhard</t>
  </si>
  <si>
    <t>Klimeck</t>
  </si>
  <si>
    <t>Purdue U.</t>
  </si>
  <si>
    <t>gekco@purdue.edu</t>
  </si>
  <si>
    <t>NEGF, DFT, transport</t>
  </si>
  <si>
    <t>Farzan</t>
  </si>
  <si>
    <t>Jazaeri</t>
  </si>
  <si>
    <t>EPFL</t>
  </si>
  <si>
    <t>CH</t>
  </si>
  <si>
    <t>farzan.jazaeri@epfl.ch</t>
  </si>
  <si>
    <t>Nicki</t>
  </si>
  <si>
    <t>Hinsche</t>
  </si>
  <si>
    <t>U. Halle</t>
  </si>
  <si>
    <t>DE</t>
  </si>
  <si>
    <t>nicki.hinsche@physik.uni-halle.de</t>
  </si>
  <si>
    <t>Condensed matter, DFT, 2D materials, spin, topological insulators</t>
  </si>
  <si>
    <t>Ronald</t>
  </si>
  <si>
    <t>van Langevelde</t>
  </si>
  <si>
    <t>ronald.van.langevelde@nxp.com</t>
  </si>
  <si>
    <t>Blanca</t>
  </si>
  <si>
    <t>Biel</t>
  </si>
  <si>
    <t>U Granada</t>
  </si>
  <si>
    <t>ES</t>
  </si>
  <si>
    <t>biel@ugr.es</t>
  </si>
  <si>
    <t>Condensed matter, DFT, 2D materials, defects</t>
  </si>
  <si>
    <t>Chris</t>
  </si>
  <si>
    <t>Van De Walle</t>
  </si>
  <si>
    <t>vandewalle@mrl.ucsb.edu</t>
  </si>
  <si>
    <t>Audrius</t>
  </si>
  <si>
    <t>Alkauskas</t>
  </si>
  <si>
    <t>FTMC</t>
  </si>
  <si>
    <t>LT</t>
  </si>
  <si>
    <t>audrius.alkauskas@ftmc.lt</t>
  </si>
  <si>
    <t>Swati</t>
  </si>
  <si>
    <t>Saha</t>
  </si>
  <si>
    <t>Infeneon</t>
  </si>
  <si>
    <t>swati.saha@infineon.com</t>
  </si>
  <si>
    <t>Flash, MRAM</t>
  </si>
  <si>
    <t xml:space="preserve">Zhiqiang </t>
  </si>
  <si>
    <t xml:space="preserve"> Wei</t>
  </si>
  <si>
    <t>Avalanche Technology</t>
  </si>
  <si>
    <t>zhiqiang.wei@avalanche-technology.com</t>
  </si>
  <si>
    <t>RRAM, MRAM</t>
  </si>
  <si>
    <t xml:space="preserve">Yu-Ming </t>
  </si>
  <si>
    <t xml:space="preserve"> Lin</t>
  </si>
  <si>
    <t>ymlinw@tsmc.com</t>
  </si>
  <si>
    <t>advanced node embedded</t>
  </si>
  <si>
    <t>Haitao</t>
  </si>
  <si>
    <t>Liu</t>
  </si>
  <si>
    <t>Micron</t>
  </si>
  <si>
    <t>hliu@micron.com</t>
  </si>
  <si>
    <t>DRAM, NAND, TCAD</t>
  </si>
  <si>
    <t>XPT, DRAM</t>
  </si>
  <si>
    <t xml:space="preserve">Maarten </t>
  </si>
  <si>
    <t xml:space="preserve">Rosmeulen </t>
  </si>
  <si>
    <t>Maarten.Rosmeulen@imec.be</t>
  </si>
  <si>
    <t>3D NAND, liquid memory</t>
  </si>
  <si>
    <t>Andrea</t>
  </si>
  <si>
    <t>Redaelli</t>
  </si>
  <si>
    <t>andrea.redaelli@st.com</t>
  </si>
  <si>
    <t>embedded, PCM, XPT</t>
  </si>
  <si>
    <t>Nanbo</t>
  </si>
  <si>
    <t>Gong</t>
  </si>
  <si>
    <t>nanbo.gong1@ibm.com</t>
  </si>
  <si>
    <t>FRAM, RRAM. PCM</t>
  </si>
  <si>
    <t>Mailing Address</t>
  </si>
  <si>
    <t>Telephone</t>
  </si>
  <si>
    <t>Fax</t>
  </si>
  <si>
    <t>Rm 704, Bldg. N13, Hanbat National University, 125 Dongseo-daero, Yuseong-gu, Daejeon, 34158 Korea</t>
  </si>
  <si>
    <t>+82-042-821-1372</t>
  </si>
  <si>
    <t>Returning ODI</t>
  </si>
  <si>
    <t>pierre.magnan@supaero-isae.fr</t>
  </si>
  <si>
    <t>DII - University of Trento, Via Sommarive 9, 38123 Trento - ITALY</t>
  </si>
  <si>
    <t>+39-461-281532</t>
  </si>
  <si>
    <t>+39-0461-281977</t>
  </si>
  <si>
    <t>Jun</t>
  </si>
  <si>
    <t>Ogi</t>
  </si>
  <si>
    <t>Sony</t>
  </si>
  <si>
    <t>Jun.Ogi@sony.com</t>
  </si>
  <si>
    <t>CIS - SPAD</t>
  </si>
  <si>
    <t xml:space="preserve">Pengyan </t>
  </si>
  <si>
    <t>Wen</t>
  </si>
  <si>
    <t>Tongji University in Shanghai</t>
  </si>
  <si>
    <t>wpy645433484@126.com</t>
  </si>
  <si>
    <t>Photonics - Lasers</t>
  </si>
  <si>
    <t xml:space="preserve">Rainer </t>
  </si>
  <si>
    <t>Minixhofer</t>
  </si>
  <si>
    <t>AMS OSRAM</t>
  </si>
  <si>
    <t>microLED displays, - technology integration</t>
  </si>
  <si>
    <t>Sergey</t>
  </si>
  <si>
    <t>Velicko</t>
  </si>
  <si>
    <t>ON semiconductor</t>
  </si>
  <si>
    <t>sergey.velichko@onsemi.com</t>
  </si>
  <si>
    <t>CIS</t>
  </si>
  <si>
    <t>Jamie</t>
  </si>
  <si>
    <t>Phillips</t>
  </si>
  <si>
    <t>University of Delaware</t>
  </si>
  <si>
    <t xml:space="preserve">jphilli@udel.edu </t>
  </si>
  <si>
    <t>IR detectors, materials, photonic devices</t>
  </si>
  <si>
    <t>Kazuko</t>
  </si>
  <si>
    <t>Nishimura</t>
  </si>
  <si>
    <t>Panasonic</t>
  </si>
  <si>
    <t>nishimura.kazuko@jp.panasonic.com</t>
  </si>
  <si>
    <t>Organic image sensors</t>
  </si>
  <si>
    <t>Andreas</t>
  </si>
  <si>
    <t>Mai</t>
  </si>
  <si>
    <t>IHP microelectronics</t>
  </si>
  <si>
    <t>Integrated Ge detectors</t>
  </si>
  <si>
    <t> sergey.velichko@onsemi.com</t>
  </si>
  <si>
    <t>Contacted</t>
  </si>
  <si>
    <t xml:space="preserve">George </t>
  </si>
  <si>
    <t>Williams</t>
  </si>
  <si>
    <t>Voxtel</t>
  </si>
  <si>
    <t>georgew@voxtel-inc.com</t>
  </si>
  <si>
    <t>Laser, Photodetectors, photonic devices</t>
  </si>
  <si>
    <t>Jajiu</t>
  </si>
  <si>
    <t>Ma</t>
  </si>
  <si>
    <t>Gigajot</t>
  </si>
  <si>
    <t>jiaju.ma@gigajot.tech</t>
  </si>
  <si>
    <t>Dan</t>
  </si>
  <si>
    <t>Buca</t>
  </si>
  <si>
    <t>Julich</t>
  </si>
  <si>
    <t>U/G</t>
  </si>
  <si>
    <t>d.m.buca@fz-juelich.de</t>
  </si>
  <si>
    <t>Photonics - laser</t>
  </si>
  <si>
    <t>Shuleh</t>
  </si>
  <si>
    <t>Nikhzad</t>
  </si>
  <si>
    <t>JPL</t>
  </si>
  <si>
    <t>shouleh.nikzad@jpl.nasa.gov</t>
  </si>
  <si>
    <t>IS - Photonics</t>
  </si>
  <si>
    <t>Haisheng</t>
  </si>
  <si>
    <t>Rong</t>
  </si>
  <si>
    <t>haisheng.rong@intel.com</t>
  </si>
  <si>
    <t>Integrated photonics</t>
  </si>
  <si>
    <t>Susanna</t>
  </si>
  <si>
    <t>Thon</t>
  </si>
  <si>
    <t xml:space="preserve">Nanomaterials, detectors, photonic devices </t>
  </si>
  <si>
    <t>Daniel</t>
  </si>
  <si>
    <t>Van Blerkom</t>
  </si>
  <si>
    <t>Pawel</t>
  </si>
  <si>
    <t>Malinowski</t>
  </si>
  <si>
    <t>Pawel.Malinowski@imec.be</t>
  </si>
  <si>
    <t>IS - Displays</t>
  </si>
  <si>
    <t>Returning RSD</t>
  </si>
  <si>
    <t>reliability issues in semiconductor devices and circuits</t>
  </si>
  <si>
    <t>Ming-Yi</t>
  </si>
  <si>
    <t>Lee</t>
  </si>
  <si>
    <t>mylee@mxic.com.tw</t>
  </si>
  <si>
    <t xml:space="preserve">Memory reliability, 3D NAND, NOR; statistical/failure analysis; memory controller; emergency memory </t>
  </si>
  <si>
    <t>Bonnie</t>
  </si>
  <si>
    <t>Weir</t>
  </si>
  <si>
    <t>Broadcom</t>
  </si>
  <si>
    <t>bonnie.weir@broadcom.com</t>
  </si>
  <si>
    <t xml:space="preserve">KyoungChul </t>
  </si>
  <si>
    <t>Jang</t>
  </si>
  <si>
    <t>kyoungchul.jang@sk.com</t>
  </si>
  <si>
    <t xml:space="preserve">Tr Device/Reliability, 3D Cell Device/Reliability, Future Memory Device, Process Integration/FA </t>
  </si>
  <si>
    <t>Inanc</t>
  </si>
  <si>
    <t>Meric</t>
  </si>
  <si>
    <t>inancmeric@gmail.com</t>
  </si>
  <si>
    <t>Transistor reliability modeling for hot carrier injection, BTI, TDDB, FinFETs, NanoWires, III-IV devices, 2-D materials, process development, reliability testing, GaN device</t>
  </si>
  <si>
    <t>Azad</t>
  </si>
  <si>
    <t>Naeemi</t>
  </si>
  <si>
    <t>Gatech</t>
  </si>
  <si>
    <t>azad@gatech.edu</t>
  </si>
  <si>
    <t>Rzepa</t>
  </si>
  <si>
    <t xml:space="preserve">Global TCAD </t>
  </si>
  <si>
    <t xml:space="preserve">g.rzepa@globaltcad.com </t>
  </si>
  <si>
    <t xml:space="preserve">Brecht </t>
  </si>
  <si>
    <t>Truijen</t>
  </si>
  <si>
    <t>BE</t>
  </si>
  <si>
    <t>brecht.truijen@imec.be</t>
  </si>
  <si>
    <t>Reggiani</t>
  </si>
  <si>
    <t>Italy</t>
    <phoneticPr fontId="1" type="noConversion"/>
  </si>
  <si>
    <t xml:space="preserve"> carbon, 2D semiconductors, ferroelectric materials, III-V semiconductors, tunnel-effect transistors, phase-change memories, advanced silicon, GaN/AlGaN and SiC devices for high-voltage applications</t>
    <phoneticPr fontId="1" type="noConversion"/>
  </si>
  <si>
    <t>Joost</t>
  </si>
  <si>
    <t>Willemen</t>
  </si>
  <si>
    <t>Infineon</t>
  </si>
  <si>
    <t>Europe</t>
  </si>
  <si>
    <t>Joost.willemen@infineon.com</t>
  </si>
  <si>
    <t>Marc</t>
  </si>
  <si>
    <t>Aoulaiche</t>
  </si>
  <si>
    <t>maoulaiche@micron.com</t>
  </si>
  <si>
    <t xml:space="preserve">Huimei </t>
  </si>
  <si>
    <t>Zhou</t>
  </si>
  <si>
    <t>zhouhuim@us.ibm.com</t>
  </si>
  <si>
    <t>Returning SMB</t>
  </si>
  <si>
    <t>Itaru</t>
  </si>
  <si>
    <t>Yanagi</t>
  </si>
  <si>
    <t>Hitachi</t>
  </si>
  <si>
    <t>JP</t>
  </si>
  <si>
    <t>itaru.yanagi.yr@hitachi.com</t>
  </si>
  <si>
    <t>Biosensors, nanopores</t>
  </si>
  <si>
    <t>CNRS</t>
  </si>
  <si>
    <t>FR</t>
  </si>
  <si>
    <t>MEMS</t>
  </si>
  <si>
    <t>Yao</t>
  </si>
  <si>
    <t>A*STAR</t>
  </si>
  <si>
    <t>SG</t>
  </si>
  <si>
    <t>zhuya@ime.a-star.edu.sg</t>
  </si>
  <si>
    <t>MEMS for Communications, Sensors, and Actuators, and Foundry-Level MEMS Production</t>
  </si>
  <si>
    <t xml:space="preserve">Sheng-Shian </t>
  </si>
  <si>
    <t>TW</t>
  </si>
  <si>
    <t>ssli@mx.nthu.edu.tw</t>
  </si>
  <si>
    <t>Mina</t>
  </si>
  <si>
    <t>Rais-Zadeh</t>
  </si>
  <si>
    <t>Michigan University, NASA</t>
  </si>
  <si>
    <t>Mina.rais-zadeh@jpl.nasa.gov</t>
  </si>
  <si>
    <t>wireless communication, resonant micromechanical devices, RF MEMS, gallium nitride MEMS</t>
  </si>
  <si>
    <t>Man</t>
  </si>
  <si>
    <t>Wong</t>
  </si>
  <si>
    <t>HKUST</t>
  </si>
  <si>
    <t>HK</t>
  </si>
  <si>
    <t>eemwong@ee.ust.hk</t>
  </si>
  <si>
    <t>Microfabrication, materials and techniques for integrated microsystems, Display and sensors everywhere</t>
  </si>
  <si>
    <t>IT</t>
  </si>
  <si>
    <t>Tsuyoshi</t>
  </si>
  <si>
    <t>Minami</t>
  </si>
  <si>
    <t>tminami@iis.u-tokyo.ac.jp</t>
  </si>
  <si>
    <t>Bio-sensor using organic/inorganic semiconductor</t>
  </si>
  <si>
    <t>Pierpaolo</t>
  </si>
  <si>
    <t>Palestri</t>
  </si>
  <si>
    <t>U. Udine</t>
  </si>
  <si>
    <t>palestri@uniud.it</t>
  </si>
  <si>
    <t>Charge transport in semiconductors, monte carlo</t>
  </si>
  <si>
    <t>Sufi</t>
  </si>
  <si>
    <t>Zafar</t>
  </si>
  <si>
    <t>szafar@us.ibm.com</t>
  </si>
  <si>
    <t>Biosensors, CMOS</t>
  </si>
  <si>
    <t>Thomas</t>
  </si>
  <si>
    <t>Alava</t>
  </si>
  <si>
    <t>MEMS, biosensors, 2D materials</t>
  </si>
  <si>
    <t>SCC 2024</t>
    <phoneticPr fontId="29" type="noConversion"/>
  </si>
  <si>
    <t>SCC 2024</t>
    <phoneticPr fontId="29" type="noConversion"/>
  </si>
  <si>
    <t>SCC 2024</t>
    <phoneticPr fontId="29" type="noConversion"/>
  </si>
  <si>
    <t xml:space="preserve">New </t>
    <phoneticPr fontId="29" type="noConversion"/>
  </si>
  <si>
    <t>Returning PMA</t>
    <phoneticPr fontId="29" type="noConversion"/>
  </si>
  <si>
    <t>New</t>
    <phoneticPr fontId="29" type="noConversion"/>
  </si>
  <si>
    <t>SCC 2024</t>
    <phoneticPr fontId="29" type="noConversion"/>
  </si>
  <si>
    <t>New</t>
    <phoneticPr fontId="29" type="noConversion"/>
  </si>
  <si>
    <t xml:space="preserve">New </t>
    <phoneticPr fontId="29" type="noConversion"/>
  </si>
  <si>
    <t xml:space="preserve"> MOSFET reliability; oxide degradation, device variability, performance, variability,
and reliability studies of logic and memory devices employing TCAD and SPICE tools</t>
    <phoneticPr fontId="6" type="noConversion"/>
  </si>
  <si>
    <t>Hutin</t>
  </si>
  <si>
    <t>pywen@tongji.edu.cn</t>
  </si>
  <si>
    <t>rainer.minixhofer@ams-osram.com</t>
  </si>
  <si>
    <t>mai@ihp-microelectronics.com</t>
  </si>
  <si>
    <t>BEOL interconnect / simulation.</t>
    <phoneticPr fontId="32" type="noConversion"/>
  </si>
  <si>
    <t xml:space="preserve"> reliability of ferroelectric devices </t>
    <phoneticPr fontId="32" type="noConversion"/>
  </si>
  <si>
    <t>Susanna </t>
    <phoneticPr fontId="1" type="noConversion"/>
  </si>
  <si>
    <t>University of Bologna</t>
    <phoneticPr fontId="1" type="noConversion"/>
  </si>
  <si>
    <t>U</t>
    <phoneticPr fontId="1" type="noConversion"/>
  </si>
  <si>
    <t>EU</t>
    <phoneticPr fontId="1" type="noConversion"/>
  </si>
  <si>
    <t>F</t>
    <phoneticPr fontId="1" type="noConversion"/>
  </si>
  <si>
    <t xml:space="preserve">susanna.reggiani@unibo.it </t>
    <phoneticPr fontId="1" type="noConversion"/>
  </si>
  <si>
    <t>Suh</t>
  </si>
  <si>
    <t xml:space="preserve">mfchang@ee.nthu.edu.tw; MFCHANGF@TSMC.COM; </t>
    <phoneticPr fontId="29" type="noConversion"/>
  </si>
  <si>
    <t>NTHU/TSMC</t>
    <phoneticPr fontId="29" type="noConversion"/>
  </si>
  <si>
    <t>Meng-Fan (Marvin)</t>
    <phoneticPr fontId="29" type="noConversion"/>
  </si>
  <si>
    <t>Tzer-Min</t>
  </si>
  <si>
    <t>Hidehiro</t>
  </si>
  <si>
    <t>Fujiwara</t>
  </si>
  <si>
    <t>HIDEHIRO@tsmc.com</t>
  </si>
  <si>
    <t>or Albert Cheng</t>
    <phoneticPr fontId="29" type="noConversion"/>
  </si>
  <si>
    <t>Percentage</t>
  </si>
  <si>
    <t>Affiliations</t>
  </si>
  <si>
    <t>Invited</t>
  </si>
  <si>
    <t>Returning IBM</t>
  </si>
  <si>
    <t>Returning IMEC</t>
  </si>
  <si>
    <t>Returning Intel</t>
  </si>
  <si>
    <t>GF</t>
  </si>
  <si>
    <t>Returning CEA-Leti</t>
  </si>
  <si>
    <t>KAIST</t>
  </si>
  <si>
    <t>Nat. Tsin Hua Univ.</t>
  </si>
  <si>
    <t>Returning Nat. Tsin Hua Univ.</t>
  </si>
  <si>
    <t>Returning Samsung</t>
  </si>
  <si>
    <t>Returning TSMC</t>
  </si>
  <si>
    <t>NTU</t>
  </si>
  <si>
    <t>Returning GF</t>
  </si>
  <si>
    <t>NYCU</t>
  </si>
  <si>
    <t>UT Dallas</t>
  </si>
  <si>
    <t>Returning KAIST</t>
  </si>
  <si>
    <t>Returning STM</t>
  </si>
  <si>
    <t>ETH Zurich</t>
  </si>
  <si>
    <t>Namlab</t>
  </si>
  <si>
    <t>Returning AMAT</t>
  </si>
  <si>
    <t>AIST</t>
  </si>
  <si>
    <t>Returning Micron</t>
  </si>
  <si>
    <t>Session</t>
  </si>
  <si>
    <t>Year</t>
  </si>
  <si>
    <t>U/G/I</t>
  </si>
  <si>
    <t>Title</t>
  </si>
  <si>
    <t>remarks</t>
  </si>
  <si>
    <t>Indira</t>
  </si>
  <si>
    <t>Seshadri</t>
  </si>
  <si>
    <t>VLSI2022 heterogeneous integ. workshop organizer; GAA NS etc.</t>
  </si>
  <si>
    <t>Recommended for Focus session speaker originally Not contacted yet</t>
  </si>
  <si>
    <t>Naoto</t>
  </si>
  <si>
    <t>Horiguchi</t>
  </si>
  <si>
    <t xml:space="preserve">logic process integration expert and a great candidate for more traditional ALT topic. Not contacted yet because of large number of papers from imec in 2022 </t>
  </si>
  <si>
    <t>Not contacted yet</t>
  </si>
  <si>
    <t>Subasish</t>
  </si>
  <si>
    <t>Mitra</t>
  </si>
  <si>
    <t>Shinichi</t>
  </si>
  <si>
    <t>Takagi</t>
  </si>
  <si>
    <t>University of Tokyo</t>
  </si>
  <si>
    <t>Hafnia-Based Ferroelectric Devices for Lower Power Memory and AI Applications</t>
  </si>
  <si>
    <t>Mario</t>
  </si>
  <si>
    <t>Lanza</t>
  </si>
  <si>
    <t>KAUST</t>
  </si>
  <si>
    <t>SA</t>
  </si>
  <si>
    <t>Masoud</t>
  </si>
  <si>
    <t>Mohseni</t>
  </si>
  <si>
    <t xml:space="preserve">HewHewlett Packard Labs </t>
  </si>
  <si>
    <t>Zeroth- and higher-order logic with associative memory</t>
  </si>
  <si>
    <t>masoud.mohseni@hpe.com</t>
  </si>
  <si>
    <t>https://scholar.google.com/citations?user=KhCiiawAAAAJ&amp;hl=en</t>
  </si>
  <si>
    <t>Dittmann</t>
  </si>
  <si>
    <t>Regina</t>
  </si>
  <si>
    <t>FZ Juelich</t>
  </si>
  <si>
    <t>Engineering the kinetics of redox-based memristive devices for neuromorphic computing</t>
  </si>
  <si>
    <t>r.dittmann@fz-juelich.de</t>
  </si>
  <si>
    <t>https://scholar.google.com/citations?user=uzAuOcwAAAAJ&amp;view_op=list_works</t>
  </si>
  <si>
    <t>Damien</t>
  </si>
  <si>
    <t>Querlioz</t>
  </si>
  <si>
    <t xml:space="preserve">CNRS, Université Paris-Saclay </t>
  </si>
  <si>
    <t>Bayesian machines with nanodevices</t>
  </si>
  <si>
    <t>damien.querlioz@universite-paris-saclay.fr</t>
  </si>
  <si>
    <t>https://scholar.google.com/citations?hl=en&amp;user=2-EKdW4AAAAJ</t>
  </si>
  <si>
    <t>Tim</t>
  </si>
  <si>
    <t>McDonald</t>
  </si>
  <si>
    <t>New trends and developments in GaN power electronics devices and circuits</t>
  </si>
  <si>
    <t xml:space="preserve">Tim.McDonald@infineon.com  </t>
  </si>
  <si>
    <t xml:space="preserve">Mohammad Samizadeh </t>
  </si>
  <si>
    <t>Nikoo</t>
  </si>
  <si>
    <t xml:space="preserve">Electronic metadevices for transformative applications in the context of 6G telecommunications </t>
  </si>
  <si>
    <t>Swiss</t>
  </si>
  <si>
    <t>mohammad.samizadeh@epfl.ch</t>
  </si>
  <si>
    <t>Theresia</t>
  </si>
  <si>
    <t>Knobloch</t>
  </si>
  <si>
    <t>Gate Insulators for Reliable 2D Nanoelectronics/DTCO/STCO with focus on BPR or cryogenic computing</t>
  </si>
  <si>
    <t>knobloch@iue.tuwien.ac.at</t>
  </si>
  <si>
    <t>Divya</t>
  </si>
  <si>
    <t>Prasad</t>
  </si>
  <si>
    <t>AMD</t>
  </si>
  <si>
    <t>Advancing the semiconductor technology roadmap and overcoming design challenges with revolutionary innovations</t>
  </si>
  <si>
    <t>divya.prasad@amd.com</t>
  </si>
  <si>
    <t xml:space="preserve">Eric </t>
  </si>
  <si>
    <t>Future (scaling) of SRAM, 3D SRAM &amp; Hybrid 3D bonding (logic + memory)</t>
  </si>
  <si>
    <t>ywangu@tsmc.com</t>
  </si>
  <si>
    <t>Director at Advanced Memory Design and Technology. He is currently in charge of design of advanced memory solutions for low power products. Before joining tsmc, he was leading the embedded memory solution development at intel</t>
  </si>
  <si>
    <t xml:space="preserve">Jeehoon </t>
  </si>
  <si>
    <t xml:space="preserve"> Han</t>
  </si>
  <si>
    <t xml:space="preserve">Future 3D NAND scaling: Toward more than 1K layers and beyond QLC of 3D NAND </t>
  </si>
  <si>
    <t>jeehoon.han@samsung.com</t>
  </si>
  <si>
    <t>VP of Technology
Semiconductor R&amp;D Center, Samsung Electronics
2003, Ph.D, in Electrical Engineering, UCLA
2004, Samsung Electronics
Been working on Planar/Vertical NAND process integration
Currently in charge of NAND Flash Memory Roadma</t>
  </si>
  <si>
    <t>Fabio</t>
  </si>
  <si>
    <t>Pellizer</t>
  </si>
  <si>
    <t>Status and Perspectives of Chalcogenide-based Cross-Point Memories</t>
  </si>
  <si>
    <t>fpellizz@micron.com</t>
  </si>
  <si>
    <t>Sr. Director,  Advanced Package Technology</t>
  </si>
  <si>
    <t>Emai</t>
  </si>
  <si>
    <t>Lionel</t>
  </si>
  <si>
    <t>Hirsch</t>
  </si>
  <si>
    <t>IMS Bordeaux</t>
  </si>
  <si>
    <t>Advances in organic photodetectors</t>
  </si>
  <si>
    <t>Fraince</t>
  </si>
  <si>
    <t>lionel.hirsch@ims-bordeaux.fr</t>
  </si>
  <si>
    <t>https://scholar.google.com/citations?user=3GZU6jcAAAAJ</t>
  </si>
  <si>
    <t>Silicon photonics for optical communications</t>
  </si>
  <si>
    <t>https://scholar.google.com/citations?&amp;user=WEUpsUwAAAAJ</t>
  </si>
  <si>
    <t xml:space="preserve"> Sze Hang </t>
    <phoneticPr fontId="34" type="noConversion"/>
  </si>
  <si>
    <t>Poon</t>
    <phoneticPr fontId="34" type="noConversion"/>
  </si>
  <si>
    <t>ESD reliability in advanced nodes</t>
    <phoneticPr fontId="34" type="noConversion"/>
  </si>
  <si>
    <t>shpoon@tsmc.com</t>
    <phoneticPr fontId="34" type="noConversion"/>
  </si>
  <si>
    <t>previous speaker</t>
    <phoneticPr fontId="34" type="noConversion"/>
  </si>
  <si>
    <t>Ernest</t>
    <phoneticPr fontId="34" type="noConversion"/>
  </si>
  <si>
    <t>Wu</t>
    <phoneticPr fontId="34" type="noConversion"/>
  </si>
  <si>
    <t>IBM</t>
    <phoneticPr fontId="34" type="noConversion"/>
  </si>
  <si>
    <t>I</t>
    <phoneticPr fontId="34" type="noConversion"/>
  </si>
  <si>
    <t>US</t>
    <phoneticPr fontId="34" type="noConversion"/>
  </si>
  <si>
    <t>M</t>
    <phoneticPr fontId="34" type="noConversion"/>
  </si>
  <si>
    <t>New reliability modeling in dielectric</t>
    <phoneticPr fontId="34" type="noConversion"/>
  </si>
  <si>
    <t>eywu@us.ibm.com</t>
    <phoneticPr fontId="34" type="noConversion"/>
  </si>
  <si>
    <t>RSD member</t>
    <phoneticPr fontId="34" type="noConversion"/>
  </si>
  <si>
    <t>Thierry</t>
  </si>
  <si>
    <t>Leïchlé</t>
  </si>
  <si>
    <t>MEMS and sensors</t>
  </si>
  <si>
    <t>thierry.leichle@cnrs.fr</t>
  </si>
  <si>
    <t>ODI</t>
    <phoneticPr fontId="29" type="noConversion"/>
  </si>
  <si>
    <t>RSD</t>
    <phoneticPr fontId="29" type="noConversion"/>
  </si>
  <si>
    <t>SMB</t>
    <phoneticPr fontId="29" type="noConversion"/>
  </si>
  <si>
    <t>2/03 update</t>
    <phoneticPr fontId="29" type="noConversion"/>
  </si>
  <si>
    <t>SCC</t>
    <phoneticPr fontId="29" type="noConversion"/>
  </si>
  <si>
    <t>PMA</t>
    <phoneticPr fontId="29" type="noConversion"/>
  </si>
  <si>
    <t>Return confrim</t>
    <phoneticPr fontId="29" type="noConversion"/>
  </si>
  <si>
    <t>Y</t>
    <phoneticPr fontId="29" type="noConversion"/>
  </si>
  <si>
    <t>2/02 update</t>
    <phoneticPr fontId="29" type="noConversion"/>
  </si>
  <si>
    <t>Magnan</t>
    <phoneticPr fontId="29" type="noConversion"/>
  </si>
  <si>
    <t>not return</t>
    <phoneticPr fontId="29" type="noConversion"/>
  </si>
  <si>
    <t>Returning +A1+C7:L7</t>
    <phoneticPr fontId="29" type="noConversion"/>
  </si>
  <si>
    <t>Not return</t>
    <phoneticPr fontId="29" type="noConversion"/>
  </si>
  <si>
    <t>return</t>
    <phoneticPr fontId="29" type="noConversion"/>
  </si>
  <si>
    <t>not return</t>
    <phoneticPr fontId="29" type="noConversion"/>
  </si>
  <si>
    <t>new</t>
    <phoneticPr fontId="29" type="noConversion"/>
  </si>
  <si>
    <t>Pierre</t>
    <phoneticPr fontId="29" type="noConversion"/>
  </si>
  <si>
    <t>j.strachan@fz-juelich.de</t>
    <phoneticPr fontId="29" type="noConversion"/>
  </si>
  <si>
    <t>chan.lim8@sk.com</t>
    <phoneticPr fontId="29" type="noConversion"/>
  </si>
  <si>
    <t xml:space="preserve">Returning </t>
    <phoneticPr fontId="29" type="noConversion"/>
  </si>
  <si>
    <t>Y</t>
    <phoneticPr fontId="29" type="noConversion"/>
  </si>
  <si>
    <t>National Tsing Hua Univ.</t>
    <phoneticPr fontId="29" type="noConversion"/>
  </si>
  <si>
    <t>2/29 update</t>
    <phoneticPr fontId="29" type="noConversion"/>
  </si>
  <si>
    <t xml:space="preserve">Y </t>
    <phoneticPr fontId="29" type="noConversion"/>
  </si>
  <si>
    <t>Yang</t>
  </si>
  <si>
    <t>ysuh@qti.qualcomm.com</t>
    <phoneticPr fontId="29" type="noConversion"/>
  </si>
  <si>
    <t>3/17</t>
    <phoneticPr fontId="29" type="noConversion"/>
  </si>
  <si>
    <t xml:space="preserve">updated </t>
    <phoneticPr fontId="29" type="noConversion"/>
  </si>
  <si>
    <t>2/29</t>
    <phoneticPr fontId="29" type="noConversion"/>
  </si>
  <si>
    <t>TPC done</t>
    <phoneticPr fontId="29" type="noConversion"/>
  </si>
  <si>
    <t>Inivte</t>
    <phoneticPr fontId="29" type="noConversion"/>
  </si>
  <si>
    <t>4/02</t>
    <phoneticPr fontId="29" type="noConversion"/>
  </si>
  <si>
    <t>Zhikai</t>
  </si>
  <si>
    <t>TANG</t>
  </si>
  <si>
    <t>Texas Instrument</t>
  </si>
  <si>
    <t>zhikaitang@ti.com</t>
  </si>
  <si>
    <t>Power ; GaN</t>
  </si>
  <si>
    <t>Interest confirmed 30/01/2024</t>
  </si>
  <si>
    <t>Mengyuan</t>
  </si>
  <si>
    <t>HUA</t>
  </si>
  <si>
    <t>Southern Univ Sci Techno</t>
  </si>
  <si>
    <t>huamy@sustech.edu.cn</t>
  </si>
  <si>
    <t>Power ; GaN ; Ga2O3</t>
  </si>
  <si>
    <t>Colombo</t>
  </si>
  <si>
    <t>BOLOGNESI</t>
  </si>
  <si>
    <t>bcolombo@ethz.ch</t>
  </si>
  <si>
    <t>RF ; InP ; III-V</t>
  </si>
  <si>
    <t>Nadine</t>
  </si>
  <si>
    <t>COLLAERT</t>
  </si>
  <si>
    <t>Netherlands</t>
  </si>
  <si>
    <t>collaert@imec.be</t>
  </si>
  <si>
    <t>Interest confirmed 31/01/2024</t>
  </si>
  <si>
    <t>Munetaka</t>
  </si>
  <si>
    <t>NOGUCHI</t>
  </si>
  <si>
    <t>Mitsubishi Electric Co</t>
  </si>
  <si>
    <t>Noguchi.Munetaka@dh.MitsubishiElectric.co.jp</t>
  </si>
  <si>
    <t>Power ; Si</t>
  </si>
  <si>
    <t>Vibhor</t>
  </si>
  <si>
    <t>JAIN</t>
  </si>
  <si>
    <t>Vibhor.jain@gf.com</t>
  </si>
  <si>
    <t>device, RF, analog / mixed signal</t>
  </si>
  <si>
    <t>interest confirmed 08/03/2024</t>
  </si>
  <si>
    <t>Ho-Young</t>
  </si>
  <si>
    <t>CHA</t>
  </si>
  <si>
    <t>Honggik Univ.</t>
  </si>
  <si>
    <t>Corée</t>
  </si>
  <si>
    <t>hcha@hongik.ac.kr</t>
  </si>
  <si>
    <t>Power ; RF</t>
  </si>
  <si>
    <t>interest confirmed 27/02/2024</t>
  </si>
  <si>
    <t>Reza</t>
  </si>
  <si>
    <t>GHANDI</t>
  </si>
  <si>
    <t>General Electrics</t>
  </si>
  <si>
    <t>ghandi@ge.com</t>
  </si>
  <si>
    <t>Power ; SiC superjunction</t>
  </si>
  <si>
    <t>Interest confirmed 04/03/2024</t>
  </si>
  <si>
    <t>Yuhao</t>
  </si>
  <si>
    <t>ZHANG</t>
  </si>
  <si>
    <t>Virginia Tech</t>
  </si>
  <si>
    <t>yhzhang@vt.edu</t>
  </si>
  <si>
    <t>Power</t>
  </si>
  <si>
    <t>Interest confirmed 24/02/2024</t>
  </si>
  <si>
    <t>added in 2024</t>
  </si>
  <si>
    <t>added in 2024</t>
    <phoneticPr fontId="29" type="noConversion"/>
  </si>
  <si>
    <t>Donhee</t>
  </si>
  <si>
    <t>HAM</t>
  </si>
  <si>
    <t>Samsung / Harvard</t>
  </si>
  <si>
    <t>donhee@seas.harvard.edu</t>
  </si>
  <si>
    <t>RF ; GaN, Si power</t>
  </si>
  <si>
    <t>Request sent 14/02/2024 to Olga ; Reminder sent 25/03</t>
  </si>
  <si>
    <t>Proposition de Jungwoo JOH cf mail du 16/01/2024</t>
  </si>
  <si>
    <t>device physics, fab process, technical challenges/solutions of GaN power devices &amp; IC’s</t>
  </si>
  <si>
    <t>Confirmed his interest (mail 19/01/2024)</t>
  </si>
  <si>
    <t>https://rocketreach.co/zhikai-tang-email_24192243</t>
  </si>
  <si>
    <t>Proposition Maeda</t>
  </si>
  <si>
    <t>GaN, Ga2O3, Power, IC</t>
  </si>
  <si>
    <t>Confirmed her interest (mail 30/01/2024)</t>
  </si>
  <si>
    <t>https://eee.sustech.edu.cn/?view=%E5%8C%96%E6%A2%A6%E5%AA%9B&amp;jsid=18&amp;lang=en</t>
  </si>
  <si>
    <t>Proposition Xavier</t>
  </si>
  <si>
    <t>RF ; InP ; III-V ; techno ; devices</t>
  </si>
  <si>
    <t>Confirmed his interest (mail 30/01/2024)</t>
  </si>
  <si>
    <t>https://ee.ethz.ch/the-department/people-a-z/person-detail.MTMxODMx.TGlzdC8zMjc5LC0xNjUwNTg5ODIw.html</t>
  </si>
  <si>
    <t>Proposition Blandine</t>
  </si>
  <si>
    <t>Director of IMEC RF program ; Advanced logic devices / Electrical and electronics engineering / Advanced RF / Semiconductor device design</t>
  </si>
  <si>
    <t>Confirmed her interest (mail 31/01/2024)</t>
  </si>
  <si>
    <t>https://www.imec-int.com/en/articles/meet-imec-fellow-nadine-collaert</t>
  </si>
  <si>
    <t>SiC MOS, Carrier Transport, Reliability</t>
  </si>
  <si>
    <t>https://ieeexplore.ieee.org/author/37086287319</t>
  </si>
  <si>
    <t>Proposé par Jan</t>
  </si>
  <si>
    <t>https://ieeexplore.ieee.org/author/38501000900</t>
  </si>
  <si>
    <t>Proposé par Olga</t>
  </si>
  <si>
    <t>https://ieeexplore.ieee.org/author/37290911200</t>
  </si>
  <si>
    <t>Proposition Olga</t>
  </si>
  <si>
    <t>SiC superjunction</t>
  </si>
  <si>
    <t>https://ieeexplore.ieee.org/author/37402701300</t>
  </si>
  <si>
    <t>https://cpes.vt.edu/people/faculty/3886</t>
  </si>
  <si>
    <t>donhee@seas.harvard.edu&gt;</t>
  </si>
  <si>
    <t>GaN, Si power / RF</t>
  </si>
  <si>
    <t>Waiting for confirmation</t>
  </si>
  <si>
    <t>https://ieeexplore.ieee.org/author/37283858900</t>
  </si>
  <si>
    <t>Umesh</t>
  </si>
  <si>
    <t>MISHRA</t>
  </si>
  <si>
    <t>GREEN</t>
  </si>
  <si>
    <t>N-polar RF GaN HEMTs and, also, on power GaN Transistors ; including some bits of epi and some application perspectives ; he can also talk on talk about AlGaN (UWBG ) HEMTs, perhaps in comparison.</t>
  </si>
  <si>
    <t xml:space="preserve">Development of Ga2O3 electronic devices </t>
  </si>
  <si>
    <t>4/01</t>
    <phoneticPr fontId="29" type="noConversion"/>
  </si>
  <si>
    <t>Chung-Hsun</t>
  </si>
  <si>
    <t>Liesbeth</t>
  </si>
  <si>
    <t>Witters</t>
  </si>
  <si>
    <t>Allen</t>
  </si>
  <si>
    <t>Yeong</t>
  </si>
  <si>
    <t>Koji</t>
  </si>
  <si>
    <t>Watanabe</t>
  </si>
  <si>
    <t>TEL</t>
  </si>
  <si>
    <t>Advanced CMOS technology. Early technology definition (PhD +18yrs)</t>
  </si>
  <si>
    <t>Liesbeth.Witters@imec.be</t>
  </si>
  <si>
    <t>3D integration: wafer-to-wafer hybrid bonding, Backside power delivery (PhD +29yrs)</t>
  </si>
  <si>
    <t>allen.nus@gmail.com</t>
  </si>
  <si>
    <t>Advanced CMOS device development, GAA and CFET devices (PhD +15yrs)</t>
  </si>
  <si>
    <t>koji2.watanabe@tel.com</t>
  </si>
  <si>
    <t>Advanced CMOS device development, Nanosheet Multi-Vt (PhD +20yrs)</t>
  </si>
  <si>
    <t>Advanced CMOS device, RF/SOI, 3D Sequential integration Head CMOS lab @Leti (MS+22hrs)</t>
  </si>
  <si>
    <t>N</t>
    <phoneticPr fontId="29" type="noConversion"/>
  </si>
  <si>
    <t>Tzu-Hsuan (Bruce)</t>
  </si>
  <si>
    <t xml:space="preserve"> Hsu</t>
  </si>
  <si>
    <t>brucehsu@mxic.com.tw</t>
  </si>
  <si>
    <t xml:space="preserve">Dongyean </t>
  </si>
  <si>
    <t>Oh</t>
  </si>
  <si>
    <t>dongyean.oh@sk.com</t>
  </si>
  <si>
    <t xml:space="preserve">Lado </t>
  </si>
  <si>
    <t>Filipovic</t>
  </si>
  <si>
    <t>filipovic@iue.tuwien.ac.at</t>
  </si>
  <si>
    <t>Physical Simulation,Epitaxial Growth,Etching Process,Flash Memory,Gas Sensors,Metal Film,Metal Oxide Semiconductor,Plasma Etching</t>
  </si>
  <si>
    <t xml:space="preserve">Benoît </t>
  </si>
  <si>
    <t>Sklénard</t>
  </si>
  <si>
    <t> benoit.sklenard@cea.fr</t>
  </si>
  <si>
    <t>atomistic simulations, and he is also very familiar with the field of TCAD simulations, as well as the field of SPICE modeling</t>
  </si>
  <si>
    <t xml:space="preserve">Dragica </t>
  </si>
  <si>
    <t>Vasileska</t>
  </si>
  <si>
    <t>Arizon State University</t>
  </si>
  <si>
    <t>vasileska@asu.edu</t>
  </si>
  <si>
    <t>2016/2017 IEDM MS SCM, Semi-classical &amp; quantum transport theory, device physics</t>
  </si>
  <si>
    <t xml:space="preserve">Divya </t>
  </si>
  <si>
    <t xml:space="preserve">divya.prasad@amd.com </t>
  </si>
  <si>
    <t>Circuit &amp; system-level simulation, thermal analysis, cryogenic electronics</t>
  </si>
  <si>
    <t>Moroz</t>
  </si>
  <si>
    <t xml:space="preserve">Synopsys </t>
  </si>
  <si>
    <t>victorm@synopsys.com</t>
  </si>
  <si>
    <t>2009/2010 IEDM MS SCM. He is active in IEEE activities as an EDL editor, and joined SISPAD committee. His majors are DTCO and device design.</t>
  </si>
  <si>
    <t>MS</t>
    <phoneticPr fontId="29" type="noConversion"/>
  </si>
  <si>
    <t>Stanford</t>
    <phoneticPr fontId="29" type="noConversion"/>
  </si>
  <si>
    <t>U</t>
    <phoneticPr fontId="29" type="noConversion"/>
  </si>
  <si>
    <t>US</t>
    <phoneticPr fontId="29" type="noConversion"/>
  </si>
  <si>
    <t>Luisier</t>
    <phoneticPr fontId="29" type="noConversion"/>
  </si>
  <si>
    <t>EU</t>
    <phoneticPr fontId="29" type="noConversion"/>
  </si>
  <si>
    <t>3/23 (1st)</t>
    <phoneticPr fontId="29" type="noConversion"/>
  </si>
  <si>
    <t>3/21</t>
    <phoneticPr fontId="29" type="noConversion"/>
  </si>
  <si>
    <t>maud.vinet@siquance.com</t>
  </si>
  <si>
    <t>need update</t>
    <phoneticPr fontId="29" type="noConversion"/>
  </si>
  <si>
    <t>Wanki</t>
  </si>
  <si>
    <t>Shimeng</t>
  </si>
  <si>
    <t>Yu</t>
  </si>
  <si>
    <t>Geogia Tech</t>
  </si>
  <si>
    <t>Seiyon</t>
  </si>
  <si>
    <t>Korean</t>
  </si>
  <si>
    <t xml:space="preserve">Wei-Chih </t>
  </si>
  <si>
    <t>Chien</t>
  </si>
  <si>
    <t>Hongmei</t>
  </si>
  <si>
    <t>Johannes</t>
  </si>
  <si>
    <t xml:space="preserve">Mueller </t>
  </si>
  <si>
    <t>4/06</t>
    <phoneticPr fontId="29" type="noConversion"/>
  </si>
  <si>
    <t>Graves</t>
  </si>
  <si>
    <t>Google Brain</t>
  </si>
  <si>
    <t>catgraves@google.com</t>
  </si>
  <si>
    <t>** Circuits ** and devices for network intrusion detection accelerator, ReRAM DL, CAM, etc</t>
  </si>
  <si>
    <t>Christopher</t>
  </si>
  <si>
    <t>Bennett</t>
  </si>
  <si>
    <t>Sandia National Laboratories</t>
  </si>
  <si>
    <t>cbennet@sandia.gov</t>
  </si>
  <si>
    <t>MTJ/RRAM for DL/neuromorphic</t>
  </si>
  <si>
    <t>Kämpfe</t>
  </si>
  <si>
    <t>Fraunhofer IPMS</t>
  </si>
  <si>
    <t>thomas.kaempfe@ipms.fraunhofer.de</t>
  </si>
  <si>
    <t>Device/circ for FeFET DL</t>
  </si>
  <si>
    <t xml:space="preserve">Elisabetta </t>
  </si>
  <si>
    <t>Chicca</t>
  </si>
  <si>
    <t>University of Groningen</t>
  </si>
  <si>
    <t>e.chicca@rug.nl</t>
  </si>
  <si>
    <t>Algo/circ for ReRAM/CMOS/etc SNN/bio-inspired</t>
  </si>
  <si>
    <t>Stephan</t>
  </si>
  <si>
    <t>Menzel</t>
  </si>
  <si>
    <t>FZ Jülich</t>
  </si>
  <si>
    <t>st.menzel@fz-juelich.de</t>
  </si>
  <si>
    <t>ReRAM for DL, cellular NN, logic-in-memory, …</t>
  </si>
  <si>
    <t>Seyoung</t>
  </si>
  <si>
    <t>POSTECH</t>
  </si>
  <si>
    <t>kimseyoung@postech.ac.kr</t>
  </si>
  <si>
    <t>ECRAM/RRAM/IGZO for DL</t>
  </si>
  <si>
    <t>Huaqiang</t>
  </si>
  <si>
    <t>Wu</t>
  </si>
  <si>
    <t>Tsinghua University</t>
  </si>
  <si>
    <t>wuhq@tsinghua.edu.cn</t>
  </si>
  <si>
    <t>** Circuits ** and arch for RRAM/FeFET/etc DL/other</t>
  </si>
  <si>
    <t>Backup</t>
  </si>
  <si>
    <t>Daphnée</t>
  </si>
  <si>
    <t>Bosch</t>
  </si>
  <si>
    <t>Sitaram</t>
  </si>
  <si>
    <t>Arkalgud</t>
  </si>
  <si>
    <t>Katsuyuki</t>
  </si>
  <si>
    <t>Sakuma</t>
  </si>
  <si>
    <t>A ultra-high density Submicron via Cu Hybrid bonding system</t>
  </si>
  <si>
    <t>New backup - interested</t>
  </si>
  <si>
    <t>Kai</t>
  </si>
  <si>
    <t>Ni</t>
  </si>
  <si>
    <t>Notre Dame U</t>
  </si>
  <si>
    <t>kni@nd.edu</t>
  </si>
  <si>
    <t>Dev/circ for FE/etc DL, CAM, logic-in-memory etc</t>
  </si>
  <si>
    <t>Giacomo</t>
  </si>
  <si>
    <t>Pedretti</t>
  </si>
  <si>
    <t>HP Labs</t>
  </si>
  <si>
    <t>giacomo.pedretti@hpe.com</t>
  </si>
  <si>
    <t>ReRAM for DL, spiking, CAM, k-SAT solver</t>
  </si>
  <si>
    <t>Xin</t>
  </si>
  <si>
    <t>Si</t>
  </si>
  <si>
    <t>xinsi@seu.edu.cn</t>
  </si>
  <si>
    <t>** Circuits ** and systems for SRAM/ReRAM/MRAM CiM</t>
  </si>
  <si>
    <t xml:space="preserve">New </t>
  </si>
  <si>
    <t>BTI, GAA, NS, Transistor reliability (checked recent publications of her)</t>
  </si>
  <si>
    <t>Sato</t>
  </si>
  <si>
    <t>Motoyuki</t>
  </si>
  <si>
    <t>Tokyo Electron Limited</t>
  </si>
  <si>
    <t>motoyuki.sato@tel.com</t>
  </si>
  <si>
    <t>Memory, DRAM, FEOL, BEOL</t>
  </si>
  <si>
    <t>Luque</t>
  </si>
  <si>
    <t>María Toledano</t>
  </si>
  <si>
    <t>maria.toledanoluque@globalfoundries.com</t>
  </si>
  <si>
    <t>Charge trapping, etc.</t>
  </si>
  <si>
    <t>Runsheng</t>
  </si>
  <si>
    <t>Peking Univ.</t>
  </si>
  <si>
    <t>r.wang@pku.edu.cn</t>
  </si>
  <si>
    <t>BTI, RTN, Charge trapping, device reliability</t>
  </si>
  <si>
    <t>Frederic</t>
  </si>
  <si>
    <t>Lalanne</t>
  </si>
  <si>
    <t>ST Microelectronics</t>
  </si>
  <si>
    <t xml:space="preserve">France </t>
  </si>
  <si>
    <t>frederic.lalanne@st.com</t>
  </si>
  <si>
    <t>CIS -Photonics</t>
  </si>
  <si>
    <t>Johns Hopkins University</t>
  </si>
  <si>
    <t>susanna.thon@jhu.edu</t>
  </si>
  <si>
    <t>Geunsook</t>
  </si>
  <si>
    <t>Omnivision</t>
  </si>
  <si>
    <t xml:space="preserve"> geunsook.park@ovt.com</t>
  </si>
  <si>
    <t>Image sensors</t>
  </si>
  <si>
    <t xml:space="preserve">KeunYeong </t>
  </si>
  <si>
    <t>Cho</t>
  </si>
  <si>
    <t>ky12.cho@samsung.com</t>
  </si>
  <si>
    <t>CIS  - Photonics</t>
  </si>
  <si>
    <t>4/05</t>
    <phoneticPr fontId="29" type="noConversion"/>
  </si>
  <si>
    <t>Eng-Huat</t>
  </si>
  <si>
    <t>Toh</t>
  </si>
  <si>
    <t>Singapore</t>
  </si>
  <si>
    <t>EngHuat.TOH@globalfoundries.com</t>
  </si>
  <si>
    <t>SPAD, Hall Sensors, CMOS devices and TMRs etc</t>
  </si>
  <si>
    <t>EPFL</t>
    <phoneticPr fontId="29" type="noConversion"/>
  </si>
  <si>
    <t>Returning EPFL</t>
    <phoneticPr fontId="29" type="noConversion"/>
  </si>
  <si>
    <t>m</t>
  </si>
  <si>
    <t>Das</t>
  </si>
  <si>
    <t>sud70@psu.edu</t>
  </si>
  <si>
    <t>Moens</t>
  </si>
  <si>
    <t>Peter.Moens@onsemi.com</t>
  </si>
  <si>
    <t>SCCs</t>
    <phoneticPr fontId="29" type="noConversion"/>
  </si>
  <si>
    <t>Total w/SCCs</t>
    <phoneticPr fontId="29" type="noConversion"/>
  </si>
  <si>
    <t>Qualcomm</t>
    <phoneticPr fontId="29" type="noConversion"/>
  </si>
  <si>
    <t>Returning Qualcomm</t>
    <phoneticPr fontId="29" type="noConversion"/>
  </si>
  <si>
    <t>Win-San (Vince)</t>
  </si>
  <si>
    <t>Khwa</t>
  </si>
  <si>
    <t>wskhwa@tsmc.com</t>
  </si>
  <si>
    <t>Naresh</t>
  </si>
  <si>
    <t>Shanbhag</t>
  </si>
  <si>
    <t>shanbhag@illinois.edu</t>
  </si>
  <si>
    <t>It</t>
  </si>
  <si>
    <t>exc SCCs</t>
    <phoneticPr fontId="29" type="noConversion"/>
  </si>
  <si>
    <t>UIUC</t>
    <phoneticPr fontId="29" type="noConversion"/>
  </si>
  <si>
    <t>STM</t>
    <phoneticPr fontId="29" type="noConversion"/>
  </si>
  <si>
    <t>Ryan</t>
    <phoneticPr fontId="29" type="noConversion"/>
  </si>
  <si>
    <t>Sporer</t>
    <phoneticPr fontId="29" type="noConversion"/>
  </si>
  <si>
    <t>John</t>
    <phoneticPr fontId="29" type="noConversion"/>
  </si>
  <si>
    <t>Bowers</t>
    <phoneticPr fontId="29" type="noConversion"/>
  </si>
  <si>
    <t>UCSB</t>
    <phoneticPr fontId="29" type="noConversion"/>
  </si>
  <si>
    <t xml:space="preserve">Recent developments wrt  GF Fotonix platform </t>
  </si>
  <si>
    <t>Quantum dot lasers for silicon photonics</t>
  </si>
  <si>
    <t>Mikolajick</t>
  </si>
  <si>
    <t>TU Dresden</t>
  </si>
  <si>
    <t>US Air Force Research Lab</t>
    <phoneticPr fontId="29" type="noConversion"/>
  </si>
  <si>
    <t>Stanford</t>
  </si>
  <si>
    <t>Ayazi</t>
  </si>
  <si>
    <t>farrokh.ayazi@ece.gatech.edu</t>
  </si>
  <si>
    <t>Co-founder and CTO of Qualtre Inc. NEMS, MEMS, sensors</t>
  </si>
  <si>
    <t>Hofmeister</t>
  </si>
  <si>
    <t>anton.hofmeister@st.com</t>
  </si>
  <si>
    <t>GF</t>
    <phoneticPr fontId="29" type="noConversion"/>
  </si>
  <si>
    <t>ETH Zurich</t>
    <phoneticPr fontId="29" type="noConversion"/>
  </si>
  <si>
    <t>Purdue</t>
    <phoneticPr fontId="29" type="noConversion"/>
  </si>
  <si>
    <t>MEMS based advanced wearable patches for cardiopulmonary applications</t>
  </si>
  <si>
    <t>Recent development of MEMS and sensor technology and future outlook</t>
  </si>
  <si>
    <t>Padovani</t>
  </si>
  <si>
    <t>University of Modena</t>
  </si>
  <si>
    <t>andrea.padovani@unimore.it</t>
  </si>
  <si>
    <t>Transistor reliability modeling</t>
  </si>
  <si>
    <t>ALT</t>
    <phoneticPr fontId="29" type="noConversion"/>
  </si>
  <si>
    <t>Backup</t>
    <phoneticPr fontId="29" type="noConversion"/>
  </si>
  <si>
    <t>Martin</t>
    <phoneticPr fontId="29" type="noConversion"/>
  </si>
  <si>
    <t>O'Toole</t>
    <phoneticPr fontId="29" type="noConversion"/>
  </si>
  <si>
    <t>ASML</t>
    <phoneticPr fontId="29" type="noConversion"/>
  </si>
  <si>
    <t>I</t>
    <phoneticPr fontId="29" type="noConversion"/>
  </si>
  <si>
    <t>EU</t>
    <phoneticPr fontId="29" type="noConversion"/>
  </si>
  <si>
    <t>M</t>
    <phoneticPr fontId="29" type="noConversion"/>
  </si>
  <si>
    <t>Belgium</t>
    <phoneticPr fontId="29" type="noConversion"/>
  </si>
  <si>
    <t>Martin.Otoole.ext@imex.be</t>
    <phoneticPr fontId="29" type="noConversion"/>
  </si>
  <si>
    <t>Adv CMOS, future pattening/design (MS+18yrs)</t>
    <phoneticPr fontId="29" type="noConversion"/>
  </si>
  <si>
    <t>Back up when Dr Chen not available</t>
    <phoneticPr fontId="29" type="noConversion"/>
  </si>
  <si>
    <t>Adv CMOS, GAA, DTCO/ STCO, Product PPA/KPI {PhD +24yrs)</t>
    <phoneticPr fontId="29" type="noConversion"/>
  </si>
  <si>
    <t>Adv CMOS, GAA, 3DIC, fut ure device {PhD +16yrs)</t>
    <phoneticPr fontId="29" type="noConversion"/>
  </si>
  <si>
    <t>Adv CMOS, GAA, 3DIC, FEOL/MOL/ BEOl {PhD +25yrs)</t>
    <phoneticPr fontId="29" type="noConversion"/>
  </si>
  <si>
    <t>Adv CMOS, GAA, CFET, BSPDN, DTCO, PPAC opt {PhD +16yrs)</t>
    <phoneticPr fontId="29" type="noConversion"/>
  </si>
  <si>
    <t>Adv Device 3DIC, l ayer stacking technology {IEEE fellow)</t>
    <phoneticPr fontId="29" type="noConversion"/>
  </si>
  <si>
    <t>Adv CMOS, FDSOI (Fellow, PhD+26yrs)</t>
    <phoneticPr fontId="29" type="noConversion"/>
  </si>
  <si>
    <t>Adv CMOS, GAA, BSPDN, SOC to package interface {MS +26yrs)</t>
    <phoneticPr fontId="29" type="noConversion"/>
  </si>
  <si>
    <t>Adv CMOS, Early technology definition {PhD +18yrs)</t>
    <phoneticPr fontId="29" type="noConversion"/>
  </si>
  <si>
    <t>3DIC, Hybrid bonding, Backside PDN {MS +29yrs)</t>
    <phoneticPr fontId="29" type="noConversion"/>
  </si>
  <si>
    <t>Adv CMOS, GAA, CFET {PhD +15yrs)</t>
    <phoneticPr fontId="29" type="noConversion"/>
  </si>
  <si>
    <t>Adv CMOS, GAA Multi-Vt {PhD +20yrs)</t>
    <phoneticPr fontId="29" type="noConversion"/>
  </si>
  <si>
    <t>daphnee.bosch2@cea.fr</t>
    <phoneticPr fontId="29" type="noConversion"/>
  </si>
  <si>
    <t>3DIC, FDSOI {PhD+4 yrs)</t>
    <phoneticPr fontId="29" type="noConversion"/>
  </si>
  <si>
    <t>3DIC &amp; Packaging technologies {IEEE fellow)</t>
    <phoneticPr fontId="29" type="noConversion"/>
  </si>
  <si>
    <t>Waitingforthereply</t>
  </si>
  <si>
    <t>SCC 2024</t>
    <phoneticPr fontId="29" type="noConversion"/>
  </si>
  <si>
    <t>Korea</t>
    <phoneticPr fontId="29" type="noConversion"/>
  </si>
  <si>
    <t>France</t>
    <phoneticPr fontId="54" type="noConversion"/>
  </si>
  <si>
    <t>Hong Kong University of Science &amp; Technology</t>
    <phoneticPr fontId="29" type="noConversion"/>
  </si>
  <si>
    <t>Veeresh</t>
    <phoneticPr fontId="29" type="noConversion"/>
  </si>
  <si>
    <t>Deshpande</t>
    <phoneticPr fontId="29" type="noConversion"/>
  </si>
  <si>
    <t>IIT Bombay</t>
    <phoneticPr fontId="29" type="noConversion"/>
  </si>
  <si>
    <t>Asia</t>
    <phoneticPr fontId="29" type="noConversion"/>
  </si>
  <si>
    <t>M</t>
    <phoneticPr fontId="29" type="noConversion"/>
  </si>
  <si>
    <t>India</t>
    <phoneticPr fontId="29" type="noConversion"/>
  </si>
  <si>
    <t>veeresh@iitb.ac.in</t>
    <phoneticPr fontId="29" type="noConversion"/>
  </si>
  <si>
    <t>New Candidate</t>
    <phoneticPr fontId="29" type="noConversion"/>
  </si>
  <si>
    <t xml:space="preserve">David </t>
    <phoneticPr fontId="29" type="noConversion"/>
  </si>
  <si>
    <t>Michalak</t>
    <phoneticPr fontId="29" type="noConversion"/>
  </si>
  <si>
    <t>TNO</t>
    <phoneticPr fontId="29" type="noConversion"/>
  </si>
  <si>
    <t>M</t>
    <phoneticPr fontId="54" type="noConversion"/>
  </si>
  <si>
    <t>Netherlands</t>
    <phoneticPr fontId="54" type="noConversion"/>
  </si>
  <si>
    <t>davis.michalak@tno.nl</t>
    <phoneticPr fontId="29" type="noConversion"/>
  </si>
  <si>
    <t>superconducting and spin qubit research</t>
    <phoneticPr fontId="29" type="noConversion"/>
  </si>
  <si>
    <t>New Candidate</t>
    <phoneticPr fontId="29" type="noConversion"/>
  </si>
  <si>
    <t xml:space="preserve">Maud </t>
    <phoneticPr fontId="29" type="noConversion"/>
  </si>
  <si>
    <t>Vinet</t>
    <phoneticPr fontId="29" type="noConversion"/>
  </si>
  <si>
    <t>Siquance</t>
    <phoneticPr fontId="29" type="noConversion"/>
  </si>
  <si>
    <t>I</t>
    <phoneticPr fontId="54" type="noConversion"/>
  </si>
  <si>
    <t>France</t>
    <phoneticPr fontId="54" type="noConversion"/>
  </si>
  <si>
    <t xml:space="preserve">Farnaz </t>
    <phoneticPr fontId="29" type="noConversion"/>
  </si>
  <si>
    <t xml:space="preserve">Niroui </t>
    <phoneticPr fontId="29" type="noConversion"/>
  </si>
  <si>
    <t>MIT</t>
    <phoneticPr fontId="29" type="noConversion"/>
  </si>
  <si>
    <t>US</t>
    <phoneticPr fontId="54" type="noConversion"/>
  </si>
  <si>
    <t>fniroui@mit.edu</t>
    <phoneticPr fontId="29" type="noConversion"/>
  </si>
  <si>
    <t>nanoscale engineering by materials and structures with an unprecedented control reaching the atomic level.</t>
    <phoneticPr fontId="29" type="noConversion"/>
  </si>
  <si>
    <t>New Candidate</t>
    <phoneticPr fontId="29" type="noConversion"/>
  </si>
  <si>
    <t xml:space="preserve">Nazila </t>
    <phoneticPr fontId="55" type="noConversion"/>
  </si>
  <si>
    <t>Haratipour</t>
    <phoneticPr fontId="29" type="noConversion"/>
  </si>
  <si>
    <t>Nazila.Haratipour@intel.com</t>
    <phoneticPr fontId="29" type="noConversion"/>
  </si>
  <si>
    <t>Adrian</t>
    <phoneticPr fontId="29" type="noConversion"/>
  </si>
  <si>
    <t>Ionescu</t>
    <phoneticPr fontId="29" type="noConversion"/>
  </si>
  <si>
    <t>Swiss</t>
    <phoneticPr fontId="54" type="noConversion"/>
  </si>
  <si>
    <t>adrian.ionescu@epfl.ch</t>
    <phoneticPr fontId="29" type="noConversion"/>
  </si>
  <si>
    <t>SRAM, TMDs, junctionless, TCAD for logic and memory</t>
    <phoneticPr fontId="29" type="noConversion"/>
  </si>
  <si>
    <t>TMSHEN@tsmc.com</t>
    <phoneticPr fontId="29" type="noConversion"/>
  </si>
  <si>
    <t xml:space="preserve">New </t>
    <phoneticPr fontId="29" type="noConversion"/>
  </si>
  <si>
    <t>2015/2016 IEDM CRY(reliability) SCM, FinFET SONOS TCAD modeling, 3D NAND, 3D NOR, Phase Change Memory, In-Memory Computing.  Member of IMW sub-committee (2021- 2024), IEDM CRY (2015-2016).  Published 3 IEDM, 2 IMW and 2 TED papers as the first author. Co-authored more than 70 publications in first-tier conferences and journals (IEDM, VLSI, IMW, IRPS, TED, EDL)       Research scientist in IBM T.J. Watson Research Center for IBM/Macronix PCRAM joint project from 2010 to 2011.  </t>
    <phoneticPr fontId="29" type="noConversion"/>
  </si>
  <si>
    <t xml:space="preserve">New </t>
    <phoneticPr fontId="29" type="noConversion"/>
  </si>
  <si>
    <t>DRAM Cell Device, NAND Reliability, Vertical Gate-All-around Tr, TCAD, Head of TCAD, Vice President, R&amp;D, SK Hynix.</t>
    <phoneticPr fontId="29" type="noConversion"/>
  </si>
  <si>
    <t>G</t>
    <phoneticPr fontId="29" type="noConversion"/>
  </si>
  <si>
    <t xml:space="preserve">Dipanjan </t>
    <phoneticPr fontId="29" type="noConversion"/>
  </si>
  <si>
    <t>Basu</t>
  </si>
  <si>
    <t>Dipanjan.Basu@synopsys.com</t>
  </si>
  <si>
    <t xml:space="preserve">atomistic Green’s function applications and many body effects through mean field theory in bilayer graphene; 10 years at simulating advanced transport for alternate to Si materials (like III-V, Ge, etc.), doing technology development (regular TCAD, including process modeling, drift-diffusion simulation), 3D-NAND and Crosspoint memory (Phase change memory) simulations, etc. </t>
    <phoneticPr fontId="29" type="noConversion"/>
  </si>
  <si>
    <t>Pin</t>
    <phoneticPr fontId="29" type="noConversion"/>
  </si>
  <si>
    <t>Su</t>
    <phoneticPr fontId="29" type="noConversion"/>
  </si>
  <si>
    <t>National Yang Ming Chiao Tung University</t>
    <phoneticPr fontId="29" type="noConversion"/>
  </si>
  <si>
    <t>Asia</t>
    <phoneticPr fontId="29" type="noConversion"/>
  </si>
  <si>
    <t>Taiwan</t>
    <phoneticPr fontId="29" type="noConversion"/>
  </si>
  <si>
    <t>pinsu@nycu.edu.tw</t>
  </si>
  <si>
    <t>Modeling, Design and Evaluation of Exploratory/Beyond-CMOS Devices for Logic and Memory Applications</t>
  </si>
  <si>
    <t>2024 Short Course</t>
    <phoneticPr fontId="29" type="noConversion"/>
  </si>
  <si>
    <t>FE/PCM/ReRAM mater./dev./arch. for DL</t>
  </si>
  <si>
    <t>ReRAM for DL etc.</t>
  </si>
  <si>
    <t>University of California San Diego</t>
  </si>
  <si>
    <t>ReRAM/PCM/sensors, etc, for bio-inspired, neural interfaces, D:L, etc</t>
  </si>
  <si>
    <t>Politecnico di Milano</t>
  </si>
  <si>
    <t>PCM, ReRAM for DL etc</t>
  </si>
  <si>
    <t>** Circuits ** for SRAM DL etc</t>
  </si>
  <si>
    <t>3D NAND for DL/search</t>
  </si>
  <si>
    <t>Ram</t>
  </si>
  <si>
    <t>Krishnamurthy</t>
  </si>
  <si>
    <t>ram.krishnamurthy@intel.com</t>
  </si>
  <si>
    <t>Circuits for digital CiM</t>
  </si>
  <si>
    <t>National ASIC Center, Southeast University, Nanjing, China</t>
  </si>
  <si>
    <t>TEL Next generation wafer bonding/3DIC technology Platform</t>
  </si>
  <si>
    <t>sitaram.arkalgud@us.tel.com</t>
  </si>
  <si>
    <t>sakuma.katsuyuki@gmail.com</t>
  </si>
  <si>
    <t>Hyunsoo</t>
  </si>
  <si>
    <t>eleyang@nus.edu.sg</t>
    <phoneticPr fontId="29" type="noConversion"/>
  </si>
  <si>
    <t>thomas.mikolajick@tu-dresden.de</t>
    <phoneticPr fontId="29" type="noConversion"/>
  </si>
  <si>
    <t>Julie</t>
  </si>
  <si>
    <t>Grollier</t>
  </si>
  <si>
    <t xml:space="preserve">CNRS/Thales </t>
  </si>
  <si>
    <t>julie.grollier@cnrs-thales.fr</t>
  </si>
  <si>
    <t>Jelena</t>
    <phoneticPr fontId="29" type="noConversion"/>
  </si>
  <si>
    <t>Vuckovic</t>
    <phoneticPr fontId="29" type="noConversion"/>
  </si>
  <si>
    <t>jela@stanford.edu</t>
    <phoneticPr fontId="29" type="noConversion"/>
  </si>
  <si>
    <t>Professor (and department chair) at Stanford, who works on computational design of quantum photonic circuits. She gave a very interesting talk at ISSCC last year. A bit out of the box for the MS committee, perhaps, but it's an opportunity to show how modelling techniques can be used for the practical design of components. Alternatively, one of the researchers in her group might present on the same topic. https://scholar.google.com/citations?user=-afJI14AAAAJ&amp;hl=en</t>
    <phoneticPr fontId="29" type="noConversion"/>
  </si>
  <si>
    <t>Mathieu</t>
    <phoneticPr fontId="29" type="noConversion"/>
  </si>
  <si>
    <t>U</t>
    <phoneticPr fontId="29" type="noConversion"/>
  </si>
  <si>
    <t>EU</t>
    <phoneticPr fontId="29" type="noConversion"/>
  </si>
  <si>
    <t xml:space="preserve"> 
mluisier@iis.ee.ethz.ch</t>
    <phoneticPr fontId="29" type="noConversion"/>
  </si>
  <si>
    <t>Research area: Computational nanoelectronics, device physics, development of advanced simulation models, quantum transport, parallel numerical algorithms, high performance computing
https://ee.ethz.ch/the-department/faculty/professors/person-detail.ODA5MjM=.TGlzdC80MTEsMTA1ODA0MjU5.html
https://scholar.google.com/citations?hl=en&amp;user=uPegIXAAAAAJ&amp;view_op=list_works&amp;sortby=pubdate</t>
    <phoneticPr fontId="29" type="noConversion"/>
  </si>
  <si>
    <t>Peter</t>
    <phoneticPr fontId="29" type="noConversion"/>
  </si>
  <si>
    <t>OnSemi</t>
    <phoneticPr fontId="29" type="noConversion"/>
  </si>
  <si>
    <t>Dr.</t>
  </si>
  <si>
    <t>WBG (SiC) transistor reliability challenges and modeling</t>
  </si>
  <si>
    <t>Saptarshi</t>
    <phoneticPr fontId="29" type="noConversion"/>
  </si>
  <si>
    <t>Prof.</t>
  </si>
  <si>
    <t>2D Materials realiability challengdes towards integrated circuits</t>
  </si>
  <si>
    <t>Farrokh</t>
    <phoneticPr fontId="29" type="noConversion"/>
  </si>
  <si>
    <t>Anton</t>
    <phoneticPr fontId="29" type="noConversion"/>
  </si>
  <si>
    <r>
      <t>AMD</t>
    </r>
    <r>
      <rPr>
        <sz val="12"/>
        <color rgb="FFFF0000"/>
        <rFont val="PMingLiU"/>
        <family val="1"/>
        <charset val="136"/>
      </rPr>
      <t>　</t>
    </r>
  </si>
  <si>
    <r>
      <t>M</t>
    </r>
    <r>
      <rPr>
        <sz val="12"/>
        <color rgb="FFFF0000"/>
        <rFont val="PMingLiU"/>
        <family val="1"/>
        <charset val="136"/>
      </rPr>
      <t>　</t>
    </r>
  </si>
  <si>
    <r>
      <t>USA</t>
    </r>
    <r>
      <rPr>
        <sz val="12"/>
        <color rgb="FFFF0000"/>
        <rFont val="PMingLiU"/>
        <family val="1"/>
        <charset val="136"/>
      </rPr>
      <t>　</t>
    </r>
  </si>
  <si>
    <t>MT</t>
    <phoneticPr fontId="29" type="noConversion"/>
  </si>
  <si>
    <t>John </t>
    <phoneticPr fontId="29" type="noConversion"/>
  </si>
  <si>
    <r>
      <t>Wuu</t>
    </r>
    <r>
      <rPr>
        <sz val="12"/>
        <color rgb="FFFF0000"/>
        <rFont val="PMingLiU"/>
        <family val="1"/>
        <charset val="136"/>
      </rPr>
      <t>　</t>
    </r>
    <phoneticPr fontId="29" type="noConversion"/>
  </si>
  <si>
    <r>
      <t>I</t>
    </r>
    <r>
      <rPr>
        <sz val="12"/>
        <color rgb="FFFF0000"/>
        <rFont val="PMingLiU"/>
        <family val="1"/>
        <charset val="136"/>
      </rPr>
      <t>　</t>
    </r>
    <phoneticPr fontId="29" type="noConversion"/>
  </si>
  <si>
    <r>
      <t>US</t>
    </r>
    <r>
      <rPr>
        <sz val="12"/>
        <color rgb="FFFF0000"/>
        <rFont val="PMingLiU"/>
        <family val="1"/>
        <charset val="136"/>
      </rPr>
      <t>　</t>
    </r>
    <phoneticPr fontId="29" type="noConversion"/>
  </si>
  <si>
    <t>(likely disaggregated memory related topic)</t>
    <phoneticPr fontId="29" type="noConversion"/>
  </si>
  <si>
    <t>john.wuu@amd.com　</t>
    <phoneticPr fontId="29" type="noConversion"/>
  </si>
  <si>
    <t xml:space="preserve">With his his most notable and impactful contributions is AMD’s hybrid bonded 3D V-cache, John Wuu is a well-known expert in the field of embedded memories.  Due to the scaling challenges of conventional on-chip SRAM caches and the rapid advances in 3D integration, new alternatives are emerging to replace SRAM caches.  Recently, John co-organized the “Efficient Chiplets and Die-to-Die Communications”forum on ISSCC 2024, where the 3D integration of memories and processors was one of the leading themes. </t>
    <phoneticPr fontId="29" type="noConversion"/>
  </si>
  <si>
    <r>
      <t>Onur</t>
    </r>
    <r>
      <rPr>
        <sz val="12"/>
        <color rgb="FFFF0000"/>
        <rFont val="PMingLiU"/>
        <family val="1"/>
        <charset val="136"/>
      </rPr>
      <t>　</t>
    </r>
    <phoneticPr fontId="29" type="noConversion"/>
  </si>
  <si>
    <t>Mutlu</t>
    <phoneticPr fontId="29" type="noConversion"/>
  </si>
  <si>
    <r>
      <t>U</t>
    </r>
    <r>
      <rPr>
        <sz val="12"/>
        <color rgb="FFFF0000"/>
        <rFont val="PMingLiU"/>
        <family val="1"/>
        <charset val="136"/>
      </rPr>
      <t>　</t>
    </r>
    <phoneticPr fontId="29" type="noConversion"/>
  </si>
  <si>
    <r>
      <t>EU</t>
    </r>
    <r>
      <rPr>
        <sz val="12"/>
        <color rgb="FFFF0000"/>
        <rFont val="PMingLiU"/>
        <family val="1"/>
        <charset val="136"/>
      </rPr>
      <t>　</t>
    </r>
    <phoneticPr fontId="29" type="noConversion"/>
  </si>
  <si>
    <t>From Near-Memory-Compute to In-Memory Compute</t>
    <phoneticPr fontId="29" type="noConversion"/>
  </si>
  <si>
    <t>Omutl@gmail.com　</t>
    <phoneticPr fontId="29" type="noConversion"/>
  </si>
  <si>
    <t>Professor Mutlu advocates memory-centric computing.   He teaches classes in accelerated computing architectures with memory/storage/communication/computation technology on practical application such as Genome analysis to accelerating Genomics.     He illustrates  a truly in-memory computing using ‘analog’ features in-DRAM operation to support arithmetic and logic functions.</t>
    <phoneticPr fontId="29" type="noConversion"/>
  </si>
  <si>
    <t>BACKUP IN PRIORITY, not yet contacted</t>
  </si>
  <si>
    <t xml:space="preserve">Potential </t>
  </si>
  <si>
    <t>Mitsuhiro</t>
  </si>
  <si>
    <t>Togo</t>
  </si>
  <si>
    <t>Western Digital</t>
  </si>
  <si>
    <t>Mitsuhiro.Togo@wdc.com</t>
  </si>
  <si>
    <t>DRAM, SRAM, NAND</t>
  </si>
  <si>
    <t>feb/19/2024</t>
  </si>
  <si>
    <t>Feb/20/2024</t>
  </si>
  <si>
    <t>O'toole</t>
    <phoneticPr fontId="29" type="noConversion"/>
  </si>
  <si>
    <t>CEA-Leti</t>
    <phoneticPr fontId="29" type="noConversion"/>
  </si>
  <si>
    <t>martin.otoole.ext@imec.be</t>
    <phoneticPr fontId="29" type="noConversion"/>
  </si>
  <si>
    <t>Advanced CMOS, future patterning</t>
    <phoneticPr fontId="29" type="noConversion"/>
  </si>
  <si>
    <t>4/21</t>
    <phoneticPr fontId="29" type="noConversion"/>
  </si>
  <si>
    <t>GF</t>
    <phoneticPr fontId="1" type="noConversion"/>
  </si>
  <si>
    <t>Cédric</t>
  </si>
  <si>
    <t>DURAND</t>
  </si>
  <si>
    <t>cedric.durand@ST.com</t>
  </si>
  <si>
    <t>University of Modena and Reggio Emilia</t>
  </si>
  <si>
    <t>Global Foundries</t>
  </si>
  <si>
    <t>Mirjana</t>
  </si>
  <si>
    <t xml:space="preserve">Banjevic </t>
  </si>
  <si>
    <t>Sensirion AG</t>
  </si>
  <si>
    <t>mirjana.banjevic@sensirion.com</t>
  </si>
  <si>
    <t>Cunjiang</t>
  </si>
  <si>
    <t>UIUC</t>
  </si>
  <si>
    <t>cunjiang@illinois.edu</t>
  </si>
  <si>
    <t>Dion</t>
  </si>
  <si>
    <t>Khodagholy</t>
  </si>
  <si>
    <t>Columbia/UC Irvine</t>
  </si>
  <si>
    <t>dk2955@columbia.edu</t>
  </si>
  <si>
    <t>Roozbeh</t>
  </si>
  <si>
    <t>Tabrizian</t>
  </si>
  <si>
    <t>U Florida</t>
  </si>
  <si>
    <t>rtabrizian@ece.ufl.edu</t>
  </si>
  <si>
    <t>modeling and simulation of sensors (chemical and photo-detectors) and on modeling of systems for stimulation and recording of neuronal signals</t>
  </si>
  <si>
    <t>sensors, analog electronics, microelectronics</t>
  </si>
  <si>
    <t>bioelectronics, sensors, flexible electronics</t>
  </si>
  <si>
    <t>Bioelectronics, neural sensing</t>
  </si>
  <si>
    <t>New ferroelectric materials for RF MEMS and acoustics</t>
  </si>
  <si>
    <t>Ga Tech</t>
    <phoneticPr fontId="29" type="noConversion"/>
  </si>
  <si>
    <t>Returning Ga Tech</t>
    <phoneticPr fontId="29" type="noConversion"/>
  </si>
  <si>
    <t>Xinran</t>
  </si>
  <si>
    <t>Nanjing University</t>
  </si>
  <si>
    <t>xrwang@nju.edu.cn</t>
  </si>
  <si>
    <t>Optoelectronics, transistors, 2D materials, sensors, micro/nanofabrication</t>
  </si>
  <si>
    <t>TPC</t>
    <phoneticPr fontId="29" type="noConversion"/>
  </si>
  <si>
    <t>5/09</t>
    <phoneticPr fontId="29" type="noConversion"/>
  </si>
  <si>
    <t>5/06</t>
    <phoneticPr fontId="29" type="noConversion"/>
  </si>
  <si>
    <t>5/05</t>
    <phoneticPr fontId="29" type="noConversion"/>
  </si>
  <si>
    <t>5/11</t>
    <phoneticPr fontId="29" type="noConversion"/>
  </si>
  <si>
    <t>5/16</t>
    <phoneticPr fontId="29" type="noConversion"/>
  </si>
  <si>
    <t>5/17</t>
    <phoneticPr fontId="29" type="noConversion"/>
  </si>
  <si>
    <t>Penn State</t>
    <phoneticPr fontId="29" type="noConversion"/>
  </si>
  <si>
    <t>ETHZ</t>
    <phoneticPr fontId="29" type="noConversion"/>
  </si>
  <si>
    <t xml:space="preserve">confirm </t>
    <phoneticPr fontId="29" type="noConversion"/>
  </si>
  <si>
    <t>Shen</t>
    <phoneticPr fontId="29" type="noConversion"/>
  </si>
  <si>
    <t>Scalable quantum and classical photonics</t>
    <phoneticPr fontId="29" type="noConversion"/>
  </si>
  <si>
    <t>Nanoscale Device Modeling beyond the Ballistic Limit of Transport</t>
    <phoneticPr fontId="29" type="noConversion"/>
  </si>
  <si>
    <t>National University of Singapore</t>
    <phoneticPr fontId="29" type="noConversion"/>
  </si>
  <si>
    <t>Spin devices for nonvolatile memories, unconventional computing, and energy harvesting</t>
    <phoneticPr fontId="29" type="noConversion"/>
  </si>
  <si>
    <t>M</t>
    <phoneticPr fontId="29" type="noConversion"/>
  </si>
  <si>
    <t>Ferroelectric materials and their applications for next-generation integrated devices</t>
    <phoneticPr fontId="29" type="noConversion"/>
  </si>
  <si>
    <t>MRAM device-circuit-system co-optimization for deep-learning computing-in-memory hardware</t>
    <phoneticPr fontId="29" type="noConversion"/>
  </si>
  <si>
    <t>Energy-Accuracy-Security Trade-off in Resistive In-memory Architectures</t>
    <phoneticPr fontId="29" type="noConversion"/>
  </si>
  <si>
    <t>Spintronics for neuromorphic computing</t>
    <phoneticPr fontId="29" type="noConversion"/>
  </si>
  <si>
    <t>SCC 2024</t>
    <phoneticPr fontId="1" type="noConversion"/>
  </si>
  <si>
    <t>Returning NC - confirmed</t>
  </si>
  <si>
    <t xml:space="preserve">dkuzum@ucsd.edu </t>
  </si>
  <si>
    <t>New - confirmed</t>
  </si>
  <si>
    <t>Giuseppe</t>
  </si>
  <si>
    <t>Desoli</t>
  </si>
  <si>
    <t>STMicroelectronics</t>
  </si>
  <si>
    <t>giuseppe.desoli@st.com</t>
  </si>
  <si>
    <t>Circuits for analog/digital CiM DL</t>
  </si>
  <si>
    <t>New backup - unavailable</t>
  </si>
  <si>
    <t xml:space="preserve">Matteo </t>
  </si>
  <si>
    <t>Buffolo</t>
  </si>
  <si>
    <t>matteo.buffolo.1@unipd.it</t>
  </si>
  <si>
    <t>Silicon Photonics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</si>
</sst>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quot;月&quot;d&quot;日&quot;"/>
  </numFmts>
  <fonts count="59">
    <font>
      <sz val="11"/>
      <color theme="1"/>
      <name val="Arial"/>
      <scheme val="minor"/>
    </font>
    <font>
      <sz val="11"/>
      <color theme="1"/>
      <name val="Arial"/>
      <family val="2"/>
      <scheme val="minor"/>
    </font>
    <font>
      <sz val="11"/>
      <color theme="1"/>
      <name val="Arial"/>
      <family val="2"/>
      <scheme val="minor"/>
    </font>
    <font>
      <sz val="11"/>
      <color theme="1"/>
      <name val="Calibri"/>
      <family val="2"/>
    </font>
    <font>
      <u/>
      <sz val="11"/>
      <color theme="10"/>
      <name val="Calibri"/>
      <family val="2"/>
    </font>
    <font>
      <sz val="11"/>
      <color theme="1"/>
      <name val="Arial"/>
      <family val="2"/>
      <scheme val="minor"/>
    </font>
    <font>
      <u/>
      <sz val="11"/>
      <color theme="10"/>
      <name val="Arial"/>
      <family val="2"/>
      <scheme val="minor"/>
    </font>
    <font>
      <b/>
      <sz val="11"/>
      <color theme="1"/>
      <name val="Calibri"/>
      <family val="2"/>
    </font>
    <font>
      <sz val="11"/>
      <name val="Calibri"/>
      <family val="2"/>
    </font>
    <font>
      <b/>
      <sz val="11"/>
      <name val="Calibri"/>
      <family val="2"/>
    </font>
    <font>
      <sz val="11"/>
      <color theme="1"/>
      <name val="Calibri"/>
      <family val="2"/>
    </font>
    <font>
      <sz val="11"/>
      <color rgb="FF000000"/>
      <name val="Calibri"/>
      <family val="2"/>
    </font>
    <font>
      <b/>
      <sz val="11"/>
      <color rgb="FFDEEAF6"/>
      <name val="Calibri"/>
      <family val="2"/>
    </font>
    <font>
      <sz val="11"/>
      <color theme="0"/>
      <name val="Calibri"/>
      <family val="2"/>
    </font>
    <font>
      <u/>
      <sz val="11"/>
      <name val="Calibri"/>
      <family val="2"/>
    </font>
    <font>
      <u/>
      <sz val="11"/>
      <color theme="10"/>
      <name val="Arial"/>
      <family val="2"/>
      <scheme val="minor"/>
    </font>
    <font>
      <u/>
      <sz val="11"/>
      <color theme="10"/>
      <name val="Calibri"/>
      <family val="2"/>
    </font>
    <font>
      <b/>
      <sz val="11"/>
      <color theme="0"/>
      <name val="Calibri"/>
      <family val="2"/>
    </font>
    <font>
      <sz val="12"/>
      <color theme="1"/>
      <name val="Arial"/>
      <family val="2"/>
      <scheme val="minor"/>
    </font>
    <font>
      <u/>
      <sz val="12"/>
      <color theme="10"/>
      <name val="Arial"/>
      <family val="2"/>
      <scheme val="minor"/>
    </font>
    <font>
      <sz val="11"/>
      <color theme="1"/>
      <name val="Arial"/>
      <family val="2"/>
    </font>
    <font>
      <sz val="11"/>
      <name val="Arial"/>
      <family val="2"/>
      <scheme val="minor"/>
    </font>
    <font>
      <sz val="11"/>
      <color theme="1"/>
      <name val="Arial"/>
      <family val="2"/>
    </font>
    <font>
      <sz val="10"/>
      <color indexed="8"/>
      <name val="MS Sans Serif"/>
      <family val="2"/>
    </font>
    <font>
      <u/>
      <sz val="11"/>
      <color theme="10"/>
      <name val="Arial"/>
      <family val="2"/>
    </font>
    <font>
      <u/>
      <sz val="11"/>
      <color theme="10"/>
      <name val="Gill Sans MT"/>
      <family val="2"/>
    </font>
    <font>
      <sz val="11"/>
      <color rgb="FFC00000"/>
      <name val="Calibri"/>
      <family val="2"/>
    </font>
    <font>
      <u/>
      <sz val="11"/>
      <name val="Arial"/>
      <family val="2"/>
      <scheme val="minor"/>
    </font>
    <font>
      <u/>
      <sz val="11"/>
      <name val="Arial"/>
      <family val="2"/>
      <scheme val="minor"/>
    </font>
    <font>
      <sz val="9"/>
      <name val="Arial"/>
      <family val="3"/>
      <charset val="136"/>
      <scheme val="minor"/>
    </font>
    <font>
      <sz val="11"/>
      <color rgb="FF00B050"/>
      <name val="Calibri"/>
      <family val="2"/>
    </font>
    <font>
      <sz val="11"/>
      <color rgb="FF0000FF"/>
      <name val="Calibri"/>
      <family val="2"/>
    </font>
    <font>
      <sz val="11"/>
      <color rgb="FFFF0000"/>
      <name val="Calibri"/>
      <family val="2"/>
    </font>
    <font>
      <b/>
      <sz val="11"/>
      <color rgb="FFFF0000"/>
      <name val="Calibri"/>
      <family val="2"/>
    </font>
    <font>
      <u/>
      <sz val="11"/>
      <color rgb="FF0563C1"/>
      <name val="Calibri"/>
      <family val="2"/>
    </font>
    <font>
      <b/>
      <sz val="11"/>
      <color rgb="FF000000"/>
      <name val="Calibri"/>
      <family val="2"/>
      <charset val="1"/>
    </font>
    <font>
      <sz val="11"/>
      <color rgb="FF000000"/>
      <name val="Calibri"/>
      <family val="2"/>
      <charset val="1"/>
    </font>
    <font>
      <b/>
      <sz val="11"/>
      <color rgb="FF000000"/>
      <name val="Calibri"/>
      <family val="2"/>
    </font>
    <font>
      <sz val="12"/>
      <color theme="1"/>
      <name val="Calibri"/>
      <family val="2"/>
    </font>
    <font>
      <sz val="12"/>
      <color rgb="FF000000"/>
      <name val="Calibri"/>
      <family val="2"/>
    </font>
    <font>
      <sz val="11"/>
      <color rgb="FF212121"/>
      <name val="Calibri"/>
      <family val="2"/>
    </font>
    <font>
      <sz val="11"/>
      <color theme="1"/>
      <name val="Arial"/>
      <family val="2"/>
      <scheme val="minor"/>
    </font>
    <font>
      <sz val="11"/>
      <color theme="9"/>
      <name val="Calibri"/>
      <family val="2"/>
    </font>
    <font>
      <u/>
      <sz val="11"/>
      <color rgb="FFFF0000"/>
      <name val="Calibri"/>
      <family val="2"/>
    </font>
    <font>
      <sz val="11"/>
      <color rgb="FF38761D"/>
      <name val="Calibri"/>
      <family val="2"/>
    </font>
    <font>
      <u/>
      <sz val="11"/>
      <color rgb="FF38761D"/>
      <name val="Calibri"/>
      <family val="2"/>
    </font>
    <font>
      <u/>
      <sz val="11"/>
      <color rgb="FF0000FF"/>
      <name val="Calibri"/>
      <family val="2"/>
    </font>
    <font>
      <sz val="11"/>
      <color rgb="FF0070C0"/>
      <name val="Calibri"/>
      <family val="2"/>
    </font>
    <font>
      <sz val="11"/>
      <color rgb="FFFF0000"/>
      <name val="Arial"/>
      <family val="2"/>
      <scheme val="minor"/>
    </font>
    <font>
      <b/>
      <sz val="12"/>
      <name val="Arial"/>
      <family val="2"/>
      <scheme val="minor"/>
    </font>
    <font>
      <sz val="11"/>
      <color theme="1"/>
      <name val="Arial"/>
      <family val="2"/>
      <scheme val="minor"/>
    </font>
    <font>
      <sz val="10"/>
      <color theme="1"/>
      <name val="Malgun Gothic"/>
      <family val="2"/>
    </font>
    <font>
      <sz val="12"/>
      <name val="Arial"/>
      <family val="2"/>
    </font>
    <font>
      <u/>
      <sz val="12"/>
      <name val="Arial"/>
      <family val="2"/>
    </font>
    <font>
      <sz val="8"/>
      <name val="Arial"/>
      <family val="3"/>
      <charset val="129"/>
      <scheme val="minor"/>
    </font>
    <font>
      <sz val="8"/>
      <name val="돋움"/>
      <family val="3"/>
      <charset val="129"/>
    </font>
    <font>
      <sz val="12"/>
      <color rgb="FFFF0000"/>
      <name val="PMingLiU"/>
      <family val="1"/>
      <charset val="136"/>
    </font>
    <font>
      <sz val="11"/>
      <color rgb="FF333333"/>
      <name val="Calibri"/>
      <family val="2"/>
    </font>
    <font>
      <b/>
      <sz val="11"/>
      <color rgb="FFFF0000"/>
      <name val="Arial"/>
      <family val="2"/>
      <scheme val="minor"/>
    </font>
  </fonts>
  <fills count="25">
    <fill>
      <patternFill patternType="none"/>
    </fill>
    <fill>
      <patternFill patternType="gray125"/>
    </fill>
    <fill>
      <patternFill patternType="solid">
        <fgColor rgb="FF0070C0"/>
        <bgColor rgb="FF0070C0"/>
      </patternFill>
    </fill>
    <fill>
      <patternFill patternType="solid">
        <fgColor rgb="FF0070C0"/>
        <bgColor indexed="64"/>
      </patternFill>
    </fill>
    <fill>
      <patternFill patternType="solid">
        <fgColor rgb="FFFFFFFF"/>
        <bgColor indexed="64"/>
      </patternFill>
    </fill>
    <fill>
      <patternFill patternType="solid">
        <fgColor rgb="FFFFFF00"/>
        <bgColor indexed="64"/>
      </patternFill>
    </fill>
    <fill>
      <patternFill patternType="solid">
        <fgColor theme="0"/>
        <bgColor rgb="FFFFFFFF"/>
      </patternFill>
    </fill>
    <fill>
      <patternFill patternType="solid">
        <fgColor rgb="FFFFFF00"/>
        <bgColor rgb="FFFFFF00"/>
      </patternFill>
    </fill>
    <fill>
      <patternFill patternType="solid">
        <fgColor theme="0"/>
        <bgColor indexed="64"/>
      </patternFill>
    </fill>
    <fill>
      <patternFill patternType="solid">
        <fgColor theme="8" tint="0.79998168889431442"/>
        <bgColor indexed="64"/>
      </patternFill>
    </fill>
    <fill>
      <patternFill patternType="solid">
        <fgColor rgb="FFFFC000"/>
        <bgColor theme="7"/>
      </patternFill>
    </fill>
    <fill>
      <patternFill patternType="solid">
        <fgColor rgb="FFFFC000"/>
        <bgColor rgb="FFFFC000"/>
      </patternFill>
    </fill>
    <fill>
      <patternFill patternType="solid">
        <fgColor theme="0"/>
        <bgColor theme="0"/>
      </patternFill>
    </fill>
    <fill>
      <patternFill patternType="solid">
        <fgColor theme="2"/>
        <bgColor indexed="64"/>
      </patternFill>
    </fill>
    <fill>
      <patternFill patternType="solid">
        <fgColor theme="2"/>
        <bgColor theme="0"/>
      </patternFill>
    </fill>
    <fill>
      <patternFill patternType="solid">
        <fgColor theme="7"/>
        <bgColor theme="7"/>
      </patternFill>
    </fill>
    <fill>
      <patternFill patternType="solid">
        <fgColor rgb="FFC5E0B3"/>
        <bgColor rgb="FFC5E0B3"/>
      </patternFill>
    </fill>
    <fill>
      <patternFill patternType="solid">
        <fgColor rgb="FFF2F2F2"/>
        <bgColor rgb="FFF2F2F2"/>
      </patternFill>
    </fill>
    <fill>
      <patternFill patternType="solid">
        <fgColor rgb="FF00B050"/>
        <bgColor indexed="64"/>
      </patternFill>
    </fill>
    <fill>
      <patternFill patternType="solid">
        <fgColor rgb="FFFFC000"/>
        <bgColor indexed="64"/>
      </patternFill>
    </fill>
    <fill>
      <patternFill patternType="solid">
        <fgColor rgb="FFFFFFCC"/>
        <bgColor indexed="64"/>
      </patternFill>
    </fill>
    <fill>
      <patternFill patternType="solid">
        <fgColor rgb="FFFFFFCC"/>
        <bgColor rgb="FFFFFFFF"/>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right/>
      <top style="thin">
        <color indexed="64"/>
      </top>
      <bottom style="thin">
        <color indexed="64"/>
      </bottom>
      <diagonal/>
    </border>
    <border>
      <left/>
      <right style="thin">
        <color rgb="FF000000"/>
      </right>
      <top/>
      <bottom/>
      <diagonal/>
    </border>
    <border>
      <left/>
      <right style="thin">
        <color indexed="64"/>
      </right>
      <top/>
      <bottom style="thin">
        <color indexed="64"/>
      </bottom>
      <diagonal/>
    </border>
  </borders>
  <cellStyleXfs count="31">
    <xf numFmtId="0" fontId="0" fillId="0" borderId="0"/>
    <xf numFmtId="0" fontId="6" fillId="0" borderId="0" applyNumberFormat="0" applyFill="0" applyBorder="0" applyAlignment="0" applyProtection="0"/>
    <xf numFmtId="0" fontId="5" fillId="0" borderId="5"/>
    <xf numFmtId="0" fontId="15" fillId="0" borderId="5" applyNumberFormat="0" applyFill="0" applyBorder="0" applyAlignment="0" applyProtection="0"/>
    <xf numFmtId="0" fontId="3" fillId="0" borderId="5"/>
    <xf numFmtId="0" fontId="4" fillId="0" borderId="5" applyNumberFormat="0" applyFill="0" applyBorder="0" applyAlignment="0" applyProtection="0"/>
    <xf numFmtId="0" fontId="10" fillId="0" borderId="5"/>
    <xf numFmtId="0" fontId="16" fillId="0" borderId="5" applyNumberFormat="0" applyFill="0" applyBorder="0" applyAlignment="0" applyProtection="0"/>
    <xf numFmtId="0" fontId="2" fillId="0" borderId="5"/>
    <xf numFmtId="0" fontId="18" fillId="0" borderId="5"/>
    <xf numFmtId="0" fontId="19" fillId="0" borderId="5" applyNumberFormat="0" applyFill="0" applyBorder="0" applyAlignment="0" applyProtection="0"/>
    <xf numFmtId="0" fontId="22" fillId="0" borderId="5"/>
    <xf numFmtId="0" fontId="24" fillId="0" borderId="5" applyNumberFormat="0" applyFill="0" applyBorder="0" applyAlignment="0" applyProtection="0"/>
    <xf numFmtId="0" fontId="23" fillId="0" borderId="5" applyBorder="0"/>
    <xf numFmtId="0" fontId="20" fillId="0" borderId="5"/>
    <xf numFmtId="0" fontId="19" fillId="0" borderId="5" applyNumberFormat="0" applyFill="0" applyBorder="0" applyAlignment="0" applyProtection="0"/>
    <xf numFmtId="0" fontId="24" fillId="0" borderId="5" applyNumberFormat="0" applyFill="0" applyBorder="0" applyAlignment="0" applyProtection="0"/>
    <xf numFmtId="0" fontId="25" fillId="0" borderId="5" applyNumberFormat="0" applyFill="0" applyBorder="0" applyAlignment="0" applyProtection="0"/>
    <xf numFmtId="0" fontId="1" fillId="0" borderId="5"/>
    <xf numFmtId="0" fontId="1" fillId="0" borderId="5"/>
    <xf numFmtId="0" fontId="1" fillId="0" borderId="5"/>
    <xf numFmtId="0" fontId="3" fillId="0" borderId="5"/>
    <xf numFmtId="0" fontId="6" fillId="0" borderId="5" applyNumberFormat="0" applyFill="0" applyBorder="0" applyAlignment="0" applyProtection="0"/>
    <xf numFmtId="0" fontId="6" fillId="0" borderId="5" applyNumberFormat="0" applyFill="0" applyBorder="0" applyAlignment="0" applyProtection="0"/>
    <xf numFmtId="0" fontId="4" fillId="0" borderId="5" applyNumberFormat="0" applyFill="0" applyBorder="0" applyAlignment="0" applyProtection="0"/>
    <xf numFmtId="0" fontId="1" fillId="0" borderId="5"/>
    <xf numFmtId="0" fontId="20" fillId="0" borderId="5"/>
    <xf numFmtId="0" fontId="41" fillId="0" borderId="5"/>
    <xf numFmtId="0" fontId="19" fillId="0" borderId="5" applyNumberFormat="0" applyFill="0" applyBorder="0" applyAlignment="0" applyProtection="0"/>
    <xf numFmtId="0" fontId="18" fillId="0" borderId="5"/>
    <xf numFmtId="0" fontId="50" fillId="0" borderId="5"/>
  </cellStyleXfs>
  <cellXfs count="617">
    <xf numFmtId="0" fontId="0" fillId="0" borderId="0" xfId="0"/>
    <xf numFmtId="0" fontId="9" fillId="0" borderId="6" xfId="2" applyFont="1" applyBorder="1" applyAlignment="1">
      <alignment horizontal="center"/>
    </xf>
    <xf numFmtId="0" fontId="8" fillId="0" borderId="6" xfId="2" applyFont="1" applyBorder="1" applyAlignment="1">
      <alignment horizontal="left"/>
    </xf>
    <xf numFmtId="0" fontId="9" fillId="0" borderId="6" xfId="2" applyFont="1" applyBorder="1" applyAlignment="1">
      <alignment vertical="center"/>
    </xf>
    <xf numFmtId="0" fontId="9" fillId="0" borderId="6" xfId="2" applyFont="1" applyBorder="1"/>
    <xf numFmtId="0" fontId="8" fillId="0" borderId="6" xfId="2" applyFont="1" applyBorder="1"/>
    <xf numFmtId="0" fontId="8" fillId="0" borderId="5" xfId="2" applyFont="1"/>
    <xf numFmtId="0" fontId="8" fillId="0" borderId="5" xfId="2" applyFont="1" applyAlignment="1">
      <alignment horizontal="left"/>
    </xf>
    <xf numFmtId="0" fontId="8" fillId="0" borderId="6" xfId="2" applyFont="1" applyBorder="1" applyAlignment="1">
      <alignment horizontal="center"/>
    </xf>
    <xf numFmtId="0" fontId="9" fillId="0" borderId="6" xfId="2" applyFont="1" applyBorder="1" applyAlignment="1">
      <alignment horizontal="left"/>
    </xf>
    <xf numFmtId="0" fontId="14" fillId="0" borderId="5" xfId="2" applyFont="1"/>
    <xf numFmtId="0" fontId="10" fillId="0" borderId="5" xfId="2" applyFont="1" applyAlignment="1">
      <alignment horizontal="left"/>
    </xf>
    <xf numFmtId="0" fontId="9" fillId="0" borderId="6" xfId="2" applyFont="1" applyBorder="1" applyAlignment="1">
      <alignment horizontal="left" wrapText="1"/>
    </xf>
    <xf numFmtId="0" fontId="14" fillId="0" borderId="5" xfId="2" applyFont="1" applyAlignment="1">
      <alignment horizontal="left"/>
    </xf>
    <xf numFmtId="0" fontId="10" fillId="0" borderId="5" xfId="2" applyFont="1"/>
    <xf numFmtId="0" fontId="8" fillId="0" borderId="6" xfId="2" applyFont="1" applyBorder="1" applyAlignment="1">
      <alignment vertical="center"/>
    </xf>
    <xf numFmtId="0" fontId="7" fillId="0" borderId="1" xfId="2" applyFont="1" applyBorder="1"/>
    <xf numFmtId="0" fontId="10" fillId="0" borderId="1" xfId="2" applyFont="1" applyBorder="1"/>
    <xf numFmtId="0" fontId="8" fillId="0" borderId="5" xfId="2" applyFont="1" applyAlignment="1">
      <alignment horizontal="center"/>
    </xf>
    <xf numFmtId="0" fontId="10" fillId="0" borderId="5" xfId="2" applyFont="1" applyAlignment="1">
      <alignment horizontal="center"/>
    </xf>
    <xf numFmtId="0" fontId="12" fillId="2" borderId="3" xfId="2" applyFont="1" applyFill="1" applyBorder="1"/>
    <xf numFmtId="0" fontId="10" fillId="0" borderId="2" xfId="2" applyFont="1" applyBorder="1"/>
    <xf numFmtId="0" fontId="11" fillId="0" borderId="5" xfId="2" applyFont="1" applyAlignment="1">
      <alignment horizontal="left" vertical="center"/>
    </xf>
    <xf numFmtId="0" fontId="10" fillId="0" borderId="5" xfId="2" applyFont="1" applyAlignment="1">
      <alignment horizontal="left" vertical="center"/>
    </xf>
    <xf numFmtId="0" fontId="12" fillId="2" borderId="6" xfId="2" applyFont="1" applyFill="1" applyBorder="1" applyAlignment="1">
      <alignment horizontal="center" vertical="center"/>
    </xf>
    <xf numFmtId="0" fontId="8" fillId="0" borderId="6" xfId="2" applyFont="1" applyBorder="1" applyAlignment="1">
      <alignment horizontal="center" vertical="center"/>
    </xf>
    <xf numFmtId="0" fontId="8" fillId="0" borderId="6" xfId="2" applyFont="1" applyBorder="1" applyAlignment="1">
      <alignment horizontal="center" vertical="center" wrapText="1"/>
    </xf>
    <xf numFmtId="0" fontId="8" fillId="0" borderId="5" xfId="2" applyFont="1" applyAlignment="1">
      <alignment horizontal="center" vertical="center"/>
    </xf>
    <xf numFmtId="0" fontId="10" fillId="0" borderId="5" xfId="2" applyFont="1" applyAlignment="1">
      <alignment horizontal="center" vertical="center"/>
    </xf>
    <xf numFmtId="0" fontId="17" fillId="3" borderId="6" xfId="2" applyFont="1" applyFill="1" applyBorder="1" applyAlignment="1">
      <alignment horizontal="center" vertical="center"/>
    </xf>
    <xf numFmtId="0" fontId="12" fillId="2" borderId="3" xfId="2" applyFont="1" applyFill="1" applyBorder="1" applyAlignment="1">
      <alignment horizontal="center" vertical="center"/>
    </xf>
    <xf numFmtId="9" fontId="10" fillId="0" borderId="5" xfId="2" applyNumberFormat="1" applyFont="1" applyAlignment="1">
      <alignment horizontal="center" vertical="center"/>
    </xf>
    <xf numFmtId="0" fontId="10" fillId="0" borderId="2" xfId="2" applyFont="1" applyBorder="1" applyAlignment="1">
      <alignment horizontal="center" vertical="center"/>
    </xf>
    <xf numFmtId="9" fontId="10" fillId="0" borderId="2" xfId="2" applyNumberFormat="1" applyFont="1" applyBorder="1" applyAlignment="1">
      <alignment horizontal="center" vertical="center"/>
    </xf>
    <xf numFmtId="0" fontId="8" fillId="0" borderId="7" xfId="2" applyFont="1" applyBorder="1" applyAlignment="1">
      <alignment horizontal="center" vertical="center"/>
    </xf>
    <xf numFmtId="0" fontId="10" fillId="0" borderId="4" xfId="2" applyFont="1" applyBorder="1" applyAlignment="1">
      <alignment horizontal="center" vertical="center"/>
    </xf>
    <xf numFmtId="0" fontId="7" fillId="0" borderId="5" xfId="2" applyFont="1"/>
    <xf numFmtId="0" fontId="12" fillId="0" borderId="5" xfId="2" applyFont="1" applyAlignment="1">
      <alignment horizontal="center" vertical="center"/>
    </xf>
    <xf numFmtId="0" fontId="7" fillId="0" borderId="5" xfId="2" applyFont="1" applyAlignment="1">
      <alignment horizontal="center" vertical="center"/>
    </xf>
    <xf numFmtId="0" fontId="17" fillId="0" borderId="5" xfId="2" applyFont="1" applyAlignment="1">
      <alignment horizontal="center" vertical="center"/>
    </xf>
    <xf numFmtId="0" fontId="13" fillId="0" borderId="5" xfId="2" applyFont="1" applyAlignment="1">
      <alignment horizontal="center" vertical="center"/>
    </xf>
    <xf numFmtId="0" fontId="21" fillId="0" borderId="6" xfId="0" applyFont="1" applyBorder="1" applyAlignment="1">
      <alignment horizontal="center"/>
    </xf>
    <xf numFmtId="0" fontId="26" fillId="0" borderId="5" xfId="2" applyFont="1" applyAlignment="1">
      <alignment horizontal="center"/>
    </xf>
    <xf numFmtId="0" fontId="26" fillId="0" borderId="5" xfId="2" applyFont="1"/>
    <xf numFmtId="0" fontId="8" fillId="0" borderId="8" xfId="2" applyFont="1" applyBorder="1"/>
    <xf numFmtId="0" fontId="27" fillId="0" borderId="8" xfId="1" applyFont="1" applyBorder="1"/>
    <xf numFmtId="0" fontId="27" fillId="0" borderId="5" xfId="1" applyFont="1" applyBorder="1"/>
    <xf numFmtId="0" fontId="8" fillId="4" borderId="6" xfId="0" applyFont="1" applyFill="1" applyBorder="1" applyAlignment="1">
      <alignment horizontal="center" vertical="center"/>
    </xf>
    <xf numFmtId="0" fontId="28" fillId="0" borderId="8" xfId="1" applyFont="1" applyBorder="1"/>
    <xf numFmtId="0" fontId="3" fillId="6" borderId="1" xfId="19" applyFont="1" applyFill="1" applyBorder="1" applyAlignment="1">
      <alignment vertical="center"/>
    </xf>
    <xf numFmtId="0" fontId="7" fillId="6" borderId="1" xfId="19" applyFont="1" applyFill="1" applyBorder="1" applyAlignment="1">
      <alignment horizontal="center" vertical="center"/>
    </xf>
    <xf numFmtId="0" fontId="3" fillId="6" borderId="1" xfId="19" applyFont="1" applyFill="1" applyBorder="1" applyAlignment="1">
      <alignment horizontal="center" vertical="center"/>
    </xf>
    <xf numFmtId="0" fontId="3" fillId="0" borderId="1" xfId="19" applyFont="1" applyBorder="1" applyAlignment="1">
      <alignment vertical="center"/>
    </xf>
    <xf numFmtId="0" fontId="3" fillId="0" borderId="4" xfId="19" applyFont="1" applyBorder="1" applyAlignment="1">
      <alignment vertical="center"/>
    </xf>
    <xf numFmtId="0" fontId="3" fillId="0" borderId="6" xfId="19" applyFont="1" applyBorder="1" applyAlignment="1">
      <alignment vertical="center"/>
    </xf>
    <xf numFmtId="0" fontId="3" fillId="0" borderId="5" xfId="19" applyFont="1" applyAlignment="1">
      <alignment vertical="center"/>
    </xf>
    <xf numFmtId="0" fontId="7" fillId="6" borderId="1" xfId="19" applyFont="1" applyFill="1" applyBorder="1" applyAlignment="1">
      <alignment vertical="center"/>
    </xf>
    <xf numFmtId="0" fontId="7" fillId="0" borderId="1" xfId="19" applyFont="1" applyBorder="1" applyAlignment="1">
      <alignment vertical="center"/>
    </xf>
    <xf numFmtId="0" fontId="7" fillId="0" borderId="4" xfId="19" applyFont="1" applyBorder="1" applyAlignment="1">
      <alignment vertical="center"/>
    </xf>
    <xf numFmtId="0" fontId="7" fillId="0" borderId="6" xfId="19" applyFont="1" applyBorder="1" applyAlignment="1">
      <alignment vertical="center"/>
    </xf>
    <xf numFmtId="0" fontId="7" fillId="0" borderId="9" xfId="19" applyFont="1" applyBorder="1" applyAlignment="1">
      <alignment vertical="center"/>
    </xf>
    <xf numFmtId="0" fontId="7" fillId="7" borderId="1" xfId="19" applyFont="1" applyFill="1" applyBorder="1" applyAlignment="1">
      <alignment horizontal="center" vertical="center"/>
    </xf>
    <xf numFmtId="0" fontId="9" fillId="5" borderId="6" xfId="20" applyFont="1" applyFill="1" applyBorder="1" applyAlignment="1">
      <alignment horizontal="left" vertical="center"/>
    </xf>
    <xf numFmtId="0" fontId="7" fillId="5" borderId="1" xfId="20" applyFont="1" applyFill="1" applyBorder="1" applyAlignment="1">
      <alignment vertical="center"/>
    </xf>
    <xf numFmtId="0" fontId="9" fillId="5" borderId="6" xfId="20" applyFont="1" applyFill="1" applyBorder="1" applyAlignment="1">
      <alignment horizontal="center" vertical="center"/>
    </xf>
    <xf numFmtId="0" fontId="7" fillId="5" borderId="5" xfId="19" applyFont="1" applyFill="1" applyAlignment="1">
      <alignment horizontal="center" vertical="center"/>
    </xf>
    <xf numFmtId="0" fontId="9" fillId="5" borderId="6" xfId="20" applyFont="1" applyFill="1" applyBorder="1" applyAlignment="1">
      <alignment vertical="center"/>
    </xf>
    <xf numFmtId="0" fontId="7" fillId="0" borderId="5" xfId="19" applyFont="1" applyAlignment="1">
      <alignment vertical="center"/>
    </xf>
    <xf numFmtId="0" fontId="7" fillId="5" borderId="6" xfId="19" applyFont="1" applyFill="1" applyBorder="1" applyAlignment="1">
      <alignment vertical="center"/>
    </xf>
    <xf numFmtId="0" fontId="3" fillId="8" borderId="1" xfId="19" applyFont="1" applyFill="1" applyBorder="1" applyAlignment="1">
      <alignment horizontal="center" vertical="center"/>
    </xf>
    <xf numFmtId="0" fontId="30" fillId="0" borderId="6" xfId="19" applyFont="1" applyBorder="1" applyAlignment="1">
      <alignment vertical="center"/>
    </xf>
    <xf numFmtId="0" fontId="7" fillId="0" borderId="5" xfId="19" applyFont="1" applyAlignment="1">
      <alignment horizontal="left" vertical="center"/>
    </xf>
    <xf numFmtId="0" fontId="31" fillId="0" borderId="5" xfId="19" applyFont="1" applyAlignment="1">
      <alignment horizontal="left" vertical="center"/>
    </xf>
    <xf numFmtId="0" fontId="7" fillId="8" borderId="1" xfId="19" applyFont="1" applyFill="1" applyBorder="1" applyAlignment="1">
      <alignment horizontal="center" vertical="center"/>
    </xf>
    <xf numFmtId="0" fontId="3" fillId="8" borderId="4" xfId="19" applyFont="1" applyFill="1" applyBorder="1" applyAlignment="1">
      <alignment horizontal="center" vertical="center"/>
    </xf>
    <xf numFmtId="0" fontId="8" fillId="8" borderId="6" xfId="19" applyFont="1" applyFill="1" applyBorder="1"/>
    <xf numFmtId="0" fontId="7" fillId="8" borderId="6" xfId="19" applyFont="1" applyFill="1" applyBorder="1" applyAlignment="1">
      <alignment vertical="center"/>
    </xf>
    <xf numFmtId="0" fontId="3" fillId="8" borderId="6" xfId="21" applyFill="1" applyBorder="1" applyAlignment="1">
      <alignment horizontal="left" vertical="top"/>
    </xf>
    <xf numFmtId="0" fontId="3" fillId="8" borderId="6" xfId="19" applyFont="1" applyFill="1" applyBorder="1" applyAlignment="1">
      <alignment vertical="center"/>
    </xf>
    <xf numFmtId="0" fontId="3" fillId="8" borderId="6" xfId="19" applyFont="1" applyFill="1" applyBorder="1" applyAlignment="1">
      <alignment horizontal="center" vertical="center"/>
    </xf>
    <xf numFmtId="0" fontId="3" fillId="9" borderId="6" xfId="19" applyFont="1" applyFill="1" applyBorder="1" applyAlignment="1">
      <alignment vertical="center"/>
    </xf>
    <xf numFmtId="0" fontId="9" fillId="8" borderId="6" xfId="19" applyFont="1" applyFill="1" applyBorder="1" applyAlignment="1">
      <alignment vertical="center"/>
    </xf>
    <xf numFmtId="0" fontId="7" fillId="8" borderId="9" xfId="19" applyFont="1" applyFill="1" applyBorder="1" applyAlignment="1">
      <alignment horizontal="center" vertical="center"/>
    </xf>
    <xf numFmtId="0" fontId="3" fillId="8" borderId="10" xfId="19" applyFont="1" applyFill="1" applyBorder="1" applyAlignment="1">
      <alignment horizontal="center" vertical="center"/>
    </xf>
    <xf numFmtId="0" fontId="7" fillId="8" borderId="6" xfId="19" applyFont="1" applyFill="1" applyBorder="1" applyAlignment="1">
      <alignment horizontal="center" vertical="center"/>
    </xf>
    <xf numFmtId="0" fontId="3" fillId="8" borderId="5" xfId="19" applyFont="1" applyFill="1" applyAlignment="1">
      <alignment vertical="center"/>
    </xf>
    <xf numFmtId="0" fontId="3" fillId="8" borderId="5" xfId="19" applyFont="1" applyFill="1" applyAlignment="1">
      <alignment horizontal="center" vertical="center"/>
    </xf>
    <xf numFmtId="0" fontId="3" fillId="10" borderId="5" xfId="19" applyFont="1" applyFill="1" applyAlignment="1">
      <alignment horizontal="center" vertical="center"/>
    </xf>
    <xf numFmtId="0" fontId="11" fillId="11" borderId="5" xfId="19" applyFont="1" applyFill="1" applyAlignment="1">
      <alignment horizontal="center" vertical="center"/>
    </xf>
    <xf numFmtId="0" fontId="3" fillId="8" borderId="5" xfId="19" applyFont="1" applyFill="1" applyAlignment="1">
      <alignment horizontal="left" vertical="center"/>
    </xf>
    <xf numFmtId="0" fontId="3" fillId="12" borderId="1" xfId="19" applyFont="1" applyFill="1" applyBorder="1" applyAlignment="1">
      <alignment horizontal="center" vertical="center"/>
    </xf>
    <xf numFmtId="0" fontId="3" fillId="0" borderId="5" xfId="19" applyFont="1" applyAlignment="1">
      <alignment horizontal="center" vertical="center"/>
    </xf>
    <xf numFmtId="0" fontId="3" fillId="0" borderId="5" xfId="19" applyFont="1" applyAlignment="1">
      <alignment horizontal="left" vertical="center"/>
    </xf>
    <xf numFmtId="0" fontId="7" fillId="0" borderId="5" xfId="19" applyFont="1" applyAlignment="1">
      <alignment horizontal="center" vertical="center"/>
    </xf>
    <xf numFmtId="0" fontId="3" fillId="5" borderId="5" xfId="19" applyFont="1" applyFill="1" applyAlignment="1">
      <alignment vertical="center"/>
    </xf>
    <xf numFmtId="0" fontId="7" fillId="0" borderId="6" xfId="19" applyFont="1" applyBorder="1" applyAlignment="1">
      <alignment horizontal="center" vertical="center"/>
    </xf>
    <xf numFmtId="0" fontId="3" fillId="0" borderId="6" xfId="19" applyFont="1" applyBorder="1" applyAlignment="1">
      <alignment horizontal="center" vertical="center"/>
    </xf>
    <xf numFmtId="0" fontId="3" fillId="13" borderId="6" xfId="19" applyFont="1" applyFill="1" applyBorder="1" applyAlignment="1">
      <alignment vertical="center"/>
    </xf>
    <xf numFmtId="0" fontId="7" fillId="13" borderId="6" xfId="19" applyFont="1" applyFill="1" applyBorder="1" applyAlignment="1">
      <alignment horizontal="center" vertical="center"/>
    </xf>
    <xf numFmtId="0" fontId="3" fillId="13" borderId="6" xfId="19" applyFont="1" applyFill="1" applyBorder="1" applyAlignment="1">
      <alignment horizontal="center" vertical="center"/>
    </xf>
    <xf numFmtId="0" fontId="3" fillId="13" borderId="11" xfId="19" applyFont="1" applyFill="1" applyBorder="1" applyAlignment="1">
      <alignment vertical="center"/>
    </xf>
    <xf numFmtId="0" fontId="7" fillId="13" borderId="11" xfId="19" applyFont="1" applyFill="1" applyBorder="1" applyAlignment="1">
      <alignment horizontal="center" vertical="center"/>
    </xf>
    <xf numFmtId="0" fontId="7" fillId="13" borderId="11" xfId="19" applyFont="1" applyFill="1" applyBorder="1" applyAlignment="1">
      <alignment vertical="center"/>
    </xf>
    <xf numFmtId="0" fontId="7" fillId="13" borderId="12" xfId="19" applyFont="1" applyFill="1" applyBorder="1" applyAlignment="1">
      <alignment horizontal="center" vertical="center"/>
    </xf>
    <xf numFmtId="0" fontId="7" fillId="13" borderId="13" xfId="19" applyFont="1" applyFill="1" applyBorder="1" applyAlignment="1">
      <alignment vertical="center"/>
    </xf>
    <xf numFmtId="0" fontId="9" fillId="5" borderId="6" xfId="20" applyFont="1" applyFill="1" applyBorder="1" applyAlignment="1">
      <alignment horizontal="left"/>
    </xf>
    <xf numFmtId="0" fontId="3" fillId="13" borderId="1" xfId="19" applyFont="1" applyFill="1" applyBorder="1" applyAlignment="1">
      <alignment horizontal="center" vertical="center"/>
    </xf>
    <xf numFmtId="0" fontId="7" fillId="13" borderId="1" xfId="19" applyFont="1" applyFill="1" applyBorder="1" applyAlignment="1">
      <alignment vertical="center"/>
    </xf>
    <xf numFmtId="0" fontId="3" fillId="13" borderId="5" xfId="19" applyFont="1" applyFill="1"/>
    <xf numFmtId="0" fontId="11" fillId="8" borderId="6" xfId="19" applyFont="1" applyFill="1" applyBorder="1" applyAlignment="1">
      <alignment horizontal="center"/>
    </xf>
    <xf numFmtId="0" fontId="3" fillId="8" borderId="7" xfId="19" applyFont="1" applyFill="1" applyBorder="1" applyAlignment="1">
      <alignment horizontal="center" vertical="center"/>
    </xf>
    <xf numFmtId="0" fontId="8" fillId="8" borderId="6" xfId="19" applyFont="1" applyFill="1" applyBorder="1" applyAlignment="1">
      <alignment vertical="center"/>
    </xf>
    <xf numFmtId="0" fontId="8" fillId="8" borderId="6" xfId="19" applyFont="1" applyFill="1" applyBorder="1" applyAlignment="1">
      <alignment horizontal="center" vertical="center"/>
    </xf>
    <xf numFmtId="0" fontId="8" fillId="0" borderId="6" xfId="19" applyFont="1" applyBorder="1" applyAlignment="1">
      <alignment vertical="center"/>
    </xf>
    <xf numFmtId="0" fontId="32" fillId="8" borderId="6" xfId="19" applyFont="1" applyFill="1" applyBorder="1" applyAlignment="1">
      <alignment vertical="center"/>
    </xf>
    <xf numFmtId="0" fontId="32" fillId="8" borderId="6" xfId="19" applyFont="1" applyFill="1" applyBorder="1" applyAlignment="1">
      <alignment horizontal="center" vertical="center"/>
    </xf>
    <xf numFmtId="0" fontId="32" fillId="8" borderId="5" xfId="19" applyFont="1" applyFill="1" applyAlignment="1">
      <alignment horizontal="center" vertical="center"/>
    </xf>
    <xf numFmtId="0" fontId="32" fillId="0" borderId="5" xfId="19" applyFont="1" applyAlignment="1">
      <alignment vertical="center"/>
    </xf>
    <xf numFmtId="0" fontId="3" fillId="13" borderId="5" xfId="19" applyFont="1" applyFill="1" applyAlignment="1">
      <alignment vertical="center"/>
    </xf>
    <xf numFmtId="0" fontId="3" fillId="13" borderId="5" xfId="19" applyFont="1" applyFill="1" applyAlignment="1">
      <alignment horizontal="center" vertical="center"/>
    </xf>
    <xf numFmtId="0" fontId="3" fillId="13" borderId="5" xfId="19" applyFont="1" applyFill="1" applyAlignment="1">
      <alignment horizontal="left" vertical="center"/>
    </xf>
    <xf numFmtId="0" fontId="3" fillId="14" borderId="1" xfId="19" applyFont="1" applyFill="1" applyBorder="1" applyAlignment="1">
      <alignment horizontal="center" vertical="center"/>
    </xf>
    <xf numFmtId="0" fontId="7" fillId="0" borderId="7" xfId="19" applyFont="1" applyBorder="1" applyAlignment="1">
      <alignment horizontal="center" vertical="center"/>
    </xf>
    <xf numFmtId="0" fontId="7" fillId="13" borderId="6" xfId="19" applyFont="1" applyFill="1" applyBorder="1" applyAlignment="1">
      <alignment vertical="center"/>
    </xf>
    <xf numFmtId="0" fontId="7" fillId="5" borderId="6" xfId="19" applyFont="1" applyFill="1" applyBorder="1" applyAlignment="1">
      <alignment horizontal="center" vertical="center"/>
    </xf>
    <xf numFmtId="0" fontId="7" fillId="7" borderId="6" xfId="19" applyFont="1" applyFill="1" applyBorder="1" applyAlignment="1">
      <alignment horizontal="center" vertical="center"/>
    </xf>
    <xf numFmtId="0" fontId="7" fillId="5" borderId="6" xfId="19" applyFont="1" applyFill="1" applyBorder="1"/>
    <xf numFmtId="0" fontId="3" fillId="8" borderId="7" xfId="19" applyFont="1" applyFill="1" applyBorder="1" applyAlignment="1">
      <alignment vertical="center"/>
    </xf>
    <xf numFmtId="0" fontId="3" fillId="8" borderId="11" xfId="19" applyFont="1" applyFill="1" applyBorder="1" applyAlignment="1">
      <alignment vertical="center"/>
    </xf>
    <xf numFmtId="0" fontId="7" fillId="8" borderId="11" xfId="19" applyFont="1" applyFill="1" applyBorder="1" applyAlignment="1">
      <alignment horizontal="center" vertical="center"/>
    </xf>
    <xf numFmtId="0" fontId="7" fillId="8" borderId="12" xfId="19" applyFont="1" applyFill="1" applyBorder="1" applyAlignment="1">
      <alignment vertical="center"/>
    </xf>
    <xf numFmtId="0" fontId="7" fillId="7" borderId="4" xfId="19" applyFont="1" applyFill="1" applyBorder="1" applyAlignment="1">
      <alignment vertical="center"/>
    </xf>
    <xf numFmtId="0" fontId="9" fillId="5" borderId="6" xfId="19" applyFont="1" applyFill="1" applyBorder="1"/>
    <xf numFmtId="0" fontId="3" fillId="5" borderId="6" xfId="19" applyFont="1" applyFill="1" applyBorder="1" applyAlignment="1">
      <alignment vertical="center"/>
    </xf>
    <xf numFmtId="0" fontId="7" fillId="8" borderId="4" xfId="19" applyFont="1" applyFill="1" applyBorder="1"/>
    <xf numFmtId="0" fontId="11" fillId="8" borderId="6" xfId="19" applyFont="1" applyFill="1" applyBorder="1" applyAlignment="1">
      <alignment horizontal="left" vertical="top"/>
    </xf>
    <xf numFmtId="0" fontId="11" fillId="8" borderId="6" xfId="19" applyFont="1" applyFill="1" applyBorder="1" applyAlignment="1">
      <alignment vertical="top"/>
    </xf>
    <xf numFmtId="0" fontId="11" fillId="6" borderId="6" xfId="19" applyFont="1" applyFill="1" applyBorder="1" applyAlignment="1">
      <alignment horizontal="left" vertical="top"/>
    </xf>
    <xf numFmtId="0" fontId="8" fillId="8" borderId="6" xfId="19" applyFont="1" applyFill="1" applyBorder="1" applyAlignment="1">
      <alignment vertical="top"/>
    </xf>
    <xf numFmtId="0" fontId="11" fillId="0" borderId="6" xfId="19" applyFont="1" applyBorder="1"/>
    <xf numFmtId="0" fontId="8" fillId="8" borderId="5" xfId="19" applyFont="1" applyFill="1" applyAlignment="1">
      <alignment vertical="center"/>
    </xf>
    <xf numFmtId="0" fontId="8" fillId="0" borderId="5" xfId="19" applyFont="1" applyAlignment="1">
      <alignment vertical="center"/>
    </xf>
    <xf numFmtId="0" fontId="7" fillId="8" borderId="11" xfId="19" applyFont="1" applyFill="1" applyBorder="1" applyAlignment="1">
      <alignment vertical="center"/>
    </xf>
    <xf numFmtId="0" fontId="7" fillId="8" borderId="12" xfId="19" applyFont="1" applyFill="1" applyBorder="1" applyAlignment="1">
      <alignment horizontal="center" vertical="center"/>
    </xf>
    <xf numFmtId="0" fontId="7" fillId="8" borderId="17" xfId="19" applyFont="1" applyFill="1" applyBorder="1" applyAlignment="1">
      <alignment vertical="center"/>
    </xf>
    <xf numFmtId="0" fontId="35" fillId="0" borderId="6" xfId="19" applyFont="1" applyBorder="1" applyAlignment="1">
      <alignment vertical="center"/>
    </xf>
    <xf numFmtId="0" fontId="7" fillId="5" borderId="1" xfId="19" applyFont="1" applyFill="1" applyBorder="1" applyAlignment="1">
      <alignment vertical="center"/>
    </xf>
    <xf numFmtId="0" fontId="7" fillId="5" borderId="1" xfId="19" applyFont="1" applyFill="1" applyBorder="1" applyAlignment="1">
      <alignment horizontal="center" vertical="center"/>
    </xf>
    <xf numFmtId="0" fontId="7" fillId="5" borderId="4" xfId="19" applyFont="1" applyFill="1" applyBorder="1" applyAlignment="1">
      <alignment horizontal="center" vertical="center"/>
    </xf>
    <xf numFmtId="0" fontId="9" fillId="5" borderId="7" xfId="20" applyFont="1" applyFill="1" applyBorder="1" applyAlignment="1">
      <alignment vertical="center"/>
    </xf>
    <xf numFmtId="0" fontId="36" fillId="7" borderId="6" xfId="19" applyFont="1" applyFill="1" applyBorder="1" applyAlignment="1">
      <alignment horizontal="center" vertical="center"/>
    </xf>
    <xf numFmtId="0" fontId="3" fillId="0" borderId="6" xfId="19" applyFont="1" applyBorder="1"/>
    <xf numFmtId="0" fontId="36" fillId="0" borderId="6" xfId="19" applyFont="1" applyBorder="1" applyAlignment="1">
      <alignment horizontal="center" vertical="center"/>
    </xf>
    <xf numFmtId="0" fontId="3" fillId="8" borderId="6" xfId="19" applyFont="1" applyFill="1" applyBorder="1"/>
    <xf numFmtId="0" fontId="36" fillId="0" borderId="6" xfId="19" applyFont="1" applyBorder="1" applyAlignment="1">
      <alignment vertical="center"/>
    </xf>
    <xf numFmtId="0" fontId="7" fillId="8" borderId="5" xfId="19" applyFont="1" applyFill="1" applyAlignment="1">
      <alignment horizontal="center" vertical="center"/>
    </xf>
    <xf numFmtId="0" fontId="3" fillId="13" borderId="6" xfId="19" applyFont="1" applyFill="1" applyBorder="1"/>
    <xf numFmtId="0" fontId="7" fillId="13" borderId="6" xfId="19" applyFont="1" applyFill="1" applyBorder="1" applyAlignment="1">
      <alignment horizontal="left"/>
    </xf>
    <xf numFmtId="0" fontId="3" fillId="13" borderId="6" xfId="19" applyFont="1" applyFill="1" applyBorder="1" applyAlignment="1">
      <alignment horizontal="left"/>
    </xf>
    <xf numFmtId="0" fontId="3" fillId="13" borderId="7" xfId="19" applyFont="1" applyFill="1" applyBorder="1" applyAlignment="1">
      <alignment horizontal="left"/>
    </xf>
    <xf numFmtId="0" fontId="3" fillId="0" borderId="5" xfId="19" applyFont="1"/>
    <xf numFmtId="0" fontId="3" fillId="13" borderId="13" xfId="19" applyFont="1" applyFill="1" applyBorder="1"/>
    <xf numFmtId="0" fontId="7" fillId="13" borderId="18" xfId="19" applyFont="1" applyFill="1" applyBorder="1" applyAlignment="1">
      <alignment horizontal="center" vertical="center"/>
    </xf>
    <xf numFmtId="0" fontId="7" fillId="13" borderId="11" xfId="19" applyFont="1" applyFill="1" applyBorder="1" applyAlignment="1">
      <alignment horizontal="left" vertical="center"/>
    </xf>
    <xf numFmtId="0" fontId="3" fillId="13" borderId="19" xfId="19" applyFont="1" applyFill="1" applyBorder="1" applyAlignment="1">
      <alignment horizontal="center" vertical="center"/>
    </xf>
    <xf numFmtId="0" fontId="7" fillId="13" borderId="19" xfId="19" applyFont="1" applyFill="1" applyBorder="1" applyAlignment="1">
      <alignment horizontal="center" vertical="center"/>
    </xf>
    <xf numFmtId="0" fontId="7" fillId="13" borderId="15" xfId="19" applyFont="1" applyFill="1" applyBorder="1" applyAlignment="1">
      <alignment horizontal="left" vertical="center"/>
    </xf>
    <xf numFmtId="0" fontId="7" fillId="13" borderId="11" xfId="19" applyFont="1" applyFill="1" applyBorder="1" applyAlignment="1">
      <alignment horizontal="center"/>
    </xf>
    <xf numFmtId="0" fontId="37" fillId="7" borderId="1" xfId="19" applyFont="1" applyFill="1" applyBorder="1" applyAlignment="1">
      <alignment horizontal="center" vertical="center"/>
    </xf>
    <xf numFmtId="0" fontId="9" fillId="5" borderId="6" xfId="20" applyFont="1" applyFill="1" applyBorder="1"/>
    <xf numFmtId="0" fontId="9" fillId="5" borderId="7" xfId="20" applyFont="1" applyFill="1" applyBorder="1"/>
    <xf numFmtId="0" fontId="8" fillId="5" borderId="6" xfId="20" applyFont="1" applyFill="1" applyBorder="1" applyAlignment="1">
      <alignment horizontal="center" vertical="center"/>
    </xf>
    <xf numFmtId="0" fontId="7" fillId="13" borderId="1" xfId="19" applyFont="1" applyFill="1" applyBorder="1" applyAlignment="1">
      <alignment horizontal="center"/>
    </xf>
    <xf numFmtId="0" fontId="3" fillId="13" borderId="18" xfId="19" applyFont="1" applyFill="1" applyBorder="1" applyAlignment="1">
      <alignment horizontal="center" vertical="center"/>
    </xf>
    <xf numFmtId="0" fontId="7" fillId="13" borderId="18" xfId="19" applyFont="1" applyFill="1" applyBorder="1"/>
    <xf numFmtId="0" fontId="3" fillId="13" borderId="18" xfId="19" applyFont="1" applyFill="1" applyBorder="1"/>
    <xf numFmtId="0" fontId="3" fillId="0" borderId="18" xfId="19" applyFont="1" applyBorder="1"/>
    <xf numFmtId="0" fontId="14" fillId="0" borderId="5" xfId="22" applyFont="1" applyAlignment="1">
      <alignment vertical="center"/>
    </xf>
    <xf numFmtId="0" fontId="3" fillId="13" borderId="6" xfId="21" applyFill="1" applyBorder="1" applyAlignment="1">
      <alignment horizontal="left" vertical="top"/>
    </xf>
    <xf numFmtId="0" fontId="7" fillId="13" borderId="5" xfId="19" applyFont="1" applyFill="1" applyAlignment="1">
      <alignment horizontal="center"/>
    </xf>
    <xf numFmtId="0" fontId="32" fillId="0" borderId="5" xfId="19" applyFont="1"/>
    <xf numFmtId="0" fontId="3" fillId="13" borderId="5" xfId="19" applyFont="1" applyFill="1" applyAlignment="1">
      <alignment horizontal="left"/>
    </xf>
    <xf numFmtId="0" fontId="38" fillId="10" borderId="5" xfId="19" applyFont="1" applyFill="1" applyAlignment="1">
      <alignment horizontal="center"/>
    </xf>
    <xf numFmtId="0" fontId="38" fillId="13" borderId="5" xfId="19" applyFont="1" applyFill="1"/>
    <xf numFmtId="0" fontId="38" fillId="10" borderId="5" xfId="19" applyFont="1" applyFill="1" applyAlignment="1">
      <alignment horizontal="center" vertical="center"/>
    </xf>
    <xf numFmtId="0" fontId="38" fillId="13" borderId="5" xfId="19" applyFont="1" applyFill="1" applyAlignment="1">
      <alignment horizontal="center" vertical="center"/>
    </xf>
    <xf numFmtId="0" fontId="39" fillId="11" borderId="5" xfId="19" applyFont="1" applyFill="1" applyAlignment="1">
      <alignment horizontal="center" vertical="center"/>
    </xf>
    <xf numFmtId="0" fontId="38" fillId="14" borderId="1" xfId="19" applyFont="1" applyFill="1" applyBorder="1" applyAlignment="1">
      <alignment horizontal="center"/>
    </xf>
    <xf numFmtId="0" fontId="38" fillId="13" borderId="1" xfId="19" applyFont="1" applyFill="1" applyBorder="1" applyAlignment="1">
      <alignment horizontal="center"/>
    </xf>
    <xf numFmtId="0" fontId="38" fillId="13" borderId="1" xfId="19" applyFont="1" applyFill="1" applyBorder="1" applyAlignment="1">
      <alignment horizontal="center" vertical="center"/>
    </xf>
    <xf numFmtId="0" fontId="38" fillId="13" borderId="5" xfId="19" applyFont="1" applyFill="1" applyAlignment="1">
      <alignment horizontal="center"/>
    </xf>
    <xf numFmtId="0" fontId="3" fillId="0" borderId="5" xfId="19" applyFont="1" applyAlignment="1">
      <alignment horizontal="left"/>
    </xf>
    <xf numFmtId="0" fontId="11" fillId="8" borderId="6" xfId="19" applyFont="1" applyFill="1" applyBorder="1" applyAlignment="1">
      <alignment horizontal="left" vertical="center"/>
    </xf>
    <xf numFmtId="0" fontId="3" fillId="8" borderId="6" xfId="19" applyFont="1" applyFill="1" applyBorder="1" applyAlignment="1">
      <alignment horizontal="left"/>
    </xf>
    <xf numFmtId="0" fontId="8" fillId="8" borderId="6" xfId="19" applyFont="1" applyFill="1" applyBorder="1" applyAlignment="1">
      <alignment horizontal="left"/>
    </xf>
    <xf numFmtId="0" fontId="7" fillId="8" borderId="6" xfId="19" applyFont="1" applyFill="1" applyBorder="1" applyAlignment="1">
      <alignment horizontal="left" vertical="center"/>
    </xf>
    <xf numFmtId="0" fontId="9" fillId="8" borderId="6" xfId="19" applyFont="1" applyFill="1" applyBorder="1" applyAlignment="1">
      <alignment horizontal="left" vertical="center"/>
    </xf>
    <xf numFmtId="0" fontId="7" fillId="0" borderId="14" xfId="19" applyFont="1" applyBorder="1" applyAlignment="1">
      <alignment horizontal="left" vertical="center"/>
    </xf>
    <xf numFmtId="49" fontId="7" fillId="0" borderId="1" xfId="19" applyNumberFormat="1" applyFont="1" applyBorder="1" applyAlignment="1">
      <alignment horizontal="left" vertical="center"/>
    </xf>
    <xf numFmtId="49" fontId="7" fillId="0" borderId="4" xfId="19" applyNumberFormat="1" applyFont="1" applyBorder="1" applyAlignment="1">
      <alignment horizontal="left" vertical="center"/>
    </xf>
    <xf numFmtId="0" fontId="7" fillId="8" borderId="11" xfId="19" applyFont="1" applyFill="1" applyBorder="1" applyAlignment="1">
      <alignment horizontal="center"/>
    </xf>
    <xf numFmtId="0" fontId="7" fillId="7" borderId="11" xfId="19" applyFont="1" applyFill="1" applyBorder="1" applyAlignment="1">
      <alignment horizontal="center" vertical="center"/>
    </xf>
    <xf numFmtId="0" fontId="9" fillId="5" borderId="13" xfId="20" applyFont="1" applyFill="1" applyBorder="1" applyAlignment="1">
      <alignment horizontal="left"/>
    </xf>
    <xf numFmtId="0" fontId="9" fillId="5" borderId="17" xfId="20" applyFont="1" applyFill="1" applyBorder="1" applyAlignment="1">
      <alignment horizontal="center" vertical="center"/>
    </xf>
    <xf numFmtId="0" fontId="9" fillId="5" borderId="13" xfId="20" applyFont="1" applyFill="1" applyBorder="1" applyAlignment="1">
      <alignment horizontal="center" vertical="center"/>
    </xf>
    <xf numFmtId="0" fontId="7" fillId="7" borderId="12" xfId="19" applyFont="1" applyFill="1" applyBorder="1" applyAlignment="1">
      <alignment horizontal="center" vertical="center"/>
    </xf>
    <xf numFmtId="0" fontId="9" fillId="5" borderId="13" xfId="20" applyFont="1" applyFill="1" applyBorder="1"/>
    <xf numFmtId="49" fontId="3" fillId="0" borderId="14" xfId="19" applyNumberFormat="1" applyFont="1" applyBorder="1"/>
    <xf numFmtId="49" fontId="3" fillId="0" borderId="1" xfId="19" applyNumberFormat="1" applyFont="1" applyBorder="1"/>
    <xf numFmtId="49" fontId="3" fillId="0" borderId="4" xfId="19" applyNumberFormat="1" applyFont="1" applyBorder="1"/>
    <xf numFmtId="0" fontId="3" fillId="5" borderId="6" xfId="19" applyFont="1" applyFill="1" applyBorder="1"/>
    <xf numFmtId="0" fontId="7" fillId="8" borderId="1" xfId="19" applyFont="1" applyFill="1" applyBorder="1" applyAlignment="1">
      <alignment horizontal="left" vertical="center"/>
    </xf>
    <xf numFmtId="0" fontId="40" fillId="0" borderId="5" xfId="19" applyFont="1"/>
    <xf numFmtId="0" fontId="3" fillId="8" borderId="16" xfId="19" applyFont="1" applyFill="1" applyBorder="1" applyAlignment="1">
      <alignment horizontal="left"/>
    </xf>
    <xf numFmtId="0" fontId="7" fillId="8" borderId="5" xfId="19" applyFont="1" applyFill="1" applyAlignment="1">
      <alignment horizontal="left" vertical="center"/>
    </xf>
    <xf numFmtId="0" fontId="3" fillId="8" borderId="5" xfId="19" applyFont="1" applyFill="1" applyAlignment="1">
      <alignment horizontal="left"/>
    </xf>
    <xf numFmtId="0" fontId="3" fillId="8" borderId="5" xfId="19" applyFont="1" applyFill="1" applyAlignment="1">
      <alignment vertical="top"/>
    </xf>
    <xf numFmtId="0" fontId="8" fillId="8" borderId="5" xfId="19" applyFont="1" applyFill="1"/>
    <xf numFmtId="49" fontId="3" fillId="0" borderId="5" xfId="19" applyNumberFormat="1" applyFont="1" applyAlignment="1">
      <alignment horizontal="left"/>
    </xf>
    <xf numFmtId="49" fontId="3" fillId="0" borderId="5" xfId="19" applyNumberFormat="1" applyFont="1"/>
    <xf numFmtId="0" fontId="8" fillId="8" borderId="5" xfId="19" applyFont="1" applyFill="1" applyAlignment="1">
      <alignment horizontal="left"/>
    </xf>
    <xf numFmtId="0" fontId="7" fillId="0" borderId="5" xfId="19" applyFont="1" applyAlignment="1">
      <alignment horizontal="left" vertical="top"/>
    </xf>
    <xf numFmtId="0" fontId="3" fillId="8" borderId="5" xfId="19" applyFont="1" applyFill="1"/>
    <xf numFmtId="0" fontId="3" fillId="10" borderId="5" xfId="19" applyFont="1" applyFill="1" applyAlignment="1">
      <alignment horizontal="center"/>
    </xf>
    <xf numFmtId="0" fontId="3" fillId="12" borderId="1" xfId="19" applyFont="1" applyFill="1" applyBorder="1" applyAlignment="1">
      <alignment horizontal="center"/>
    </xf>
    <xf numFmtId="0" fontId="3" fillId="8" borderId="1" xfId="19" applyFont="1" applyFill="1" applyBorder="1" applyAlignment="1">
      <alignment horizontal="center"/>
    </xf>
    <xf numFmtId="0" fontId="3" fillId="8" borderId="5" xfId="19" applyFont="1" applyFill="1" applyAlignment="1">
      <alignment horizontal="center"/>
    </xf>
    <xf numFmtId="0" fontId="8" fillId="0" borderId="5" xfId="19" applyFont="1" applyAlignment="1">
      <alignment horizontal="left"/>
    </xf>
    <xf numFmtId="0" fontId="3" fillId="0" borderId="16" xfId="19" applyFont="1" applyBorder="1"/>
    <xf numFmtId="0" fontId="8" fillId="0" borderId="5" xfId="19" applyFont="1"/>
    <xf numFmtId="0" fontId="11" fillId="8" borderId="6" xfId="19" applyFont="1" applyFill="1" applyBorder="1" applyAlignment="1">
      <alignment horizontal="center" vertical="center"/>
    </xf>
    <xf numFmtId="0" fontId="37" fillId="8" borderId="6" xfId="19" applyFont="1" applyFill="1" applyBorder="1" applyAlignment="1">
      <alignment horizontal="center" vertical="center"/>
    </xf>
    <xf numFmtId="0" fontId="37" fillId="8" borderId="6" xfId="19" applyFont="1" applyFill="1" applyBorder="1" applyAlignment="1">
      <alignment vertical="top"/>
    </xf>
    <xf numFmtId="0" fontId="37" fillId="8" borderId="7" xfId="19" applyFont="1" applyFill="1" applyBorder="1" applyAlignment="1">
      <alignment horizontal="center" vertical="center"/>
    </xf>
    <xf numFmtId="0" fontId="11" fillId="0" borderId="5" xfId="19" applyFont="1"/>
    <xf numFmtId="0" fontId="37" fillId="8" borderId="11" xfId="19" applyFont="1" applyFill="1" applyBorder="1" applyAlignment="1">
      <alignment horizontal="center" vertical="center"/>
    </xf>
    <xf numFmtId="0" fontId="37" fillId="7" borderId="18" xfId="19" applyFont="1" applyFill="1" applyBorder="1" applyAlignment="1">
      <alignment horizontal="center" vertical="center"/>
    </xf>
    <xf numFmtId="0" fontId="37" fillId="5" borderId="18" xfId="19" applyFont="1" applyFill="1" applyBorder="1" applyAlignment="1">
      <alignment horizontal="center" vertical="center"/>
    </xf>
    <xf numFmtId="0" fontId="37" fillId="5" borderId="3" xfId="19" applyFont="1" applyFill="1" applyBorder="1" applyAlignment="1">
      <alignment horizontal="center" vertical="center"/>
    </xf>
    <xf numFmtId="0" fontId="3" fillId="5" borderId="6" xfId="21" applyFill="1" applyBorder="1"/>
    <xf numFmtId="0" fontId="3" fillId="0" borderId="6" xfId="21" applyBorder="1" applyAlignment="1">
      <alignment horizontal="left"/>
    </xf>
    <xf numFmtId="0" fontId="37" fillId="0" borderId="5" xfId="19" applyFont="1"/>
    <xf numFmtId="0" fontId="3" fillId="8" borderId="6" xfId="21" applyFill="1" applyBorder="1" applyAlignment="1">
      <alignment horizontal="center" vertical="center"/>
    </xf>
    <xf numFmtId="0" fontId="8" fillId="8" borderId="6" xfId="21" applyFont="1" applyFill="1" applyBorder="1" applyAlignment="1">
      <alignment horizontal="left"/>
    </xf>
    <xf numFmtId="0" fontId="8" fillId="8" borderId="6" xfId="21" applyFont="1" applyFill="1" applyBorder="1" applyAlignment="1">
      <alignment horizontal="center" vertical="center"/>
    </xf>
    <xf numFmtId="0" fontId="8" fillId="0" borderId="6" xfId="21" applyFont="1" applyBorder="1" applyAlignment="1">
      <alignment horizontal="left"/>
    </xf>
    <xf numFmtId="0" fontId="8" fillId="0" borderId="6" xfId="21" applyFont="1" applyBorder="1"/>
    <xf numFmtId="0" fontId="11" fillId="0" borderId="6" xfId="21" applyFont="1" applyBorder="1" applyAlignment="1">
      <alignment horizontal="left"/>
    </xf>
    <xf numFmtId="0" fontId="3" fillId="8" borderId="5" xfId="21" applyFill="1" applyAlignment="1">
      <alignment horizontal="left"/>
    </xf>
    <xf numFmtId="0" fontId="3" fillId="0" borderId="5" xfId="19" applyFont="1" applyAlignment="1">
      <alignment horizontal="left" vertical="top"/>
    </xf>
    <xf numFmtId="0" fontId="4" fillId="0" borderId="5" xfId="19" applyFont="1" applyAlignment="1">
      <alignment horizontal="left" vertical="top"/>
    </xf>
    <xf numFmtId="0" fontId="3" fillId="5" borderId="5" xfId="19" applyFont="1" applyFill="1"/>
    <xf numFmtId="0" fontId="7" fillId="0" borderId="5" xfId="19" applyFont="1"/>
    <xf numFmtId="0" fontId="7" fillId="0" borderId="6" xfId="19" applyFont="1" applyBorder="1"/>
    <xf numFmtId="0" fontId="7" fillId="0" borderId="7" xfId="19" applyFont="1" applyBorder="1"/>
    <xf numFmtId="0" fontId="9" fillId="8" borderId="6" xfId="19" applyFont="1" applyFill="1" applyBorder="1"/>
    <xf numFmtId="0" fontId="9" fillId="8" borderId="6" xfId="19" applyFont="1" applyFill="1" applyBorder="1" applyAlignment="1">
      <alignment horizontal="center" vertical="center"/>
    </xf>
    <xf numFmtId="0" fontId="9" fillId="8" borderId="6" xfId="19" applyFont="1" applyFill="1" applyBorder="1" applyAlignment="1">
      <alignment horizontal="left"/>
    </xf>
    <xf numFmtId="0" fontId="7" fillId="8" borderId="6" xfId="19" applyFont="1" applyFill="1" applyBorder="1" applyAlignment="1">
      <alignment horizontal="left"/>
    </xf>
    <xf numFmtId="0" fontId="9" fillId="8" borderId="6" xfId="19" applyFont="1" applyFill="1" applyBorder="1" applyAlignment="1">
      <alignment horizontal="center"/>
    </xf>
    <xf numFmtId="0" fontId="9" fillId="7" borderId="6" xfId="19" applyFont="1" applyFill="1" applyBorder="1" applyAlignment="1">
      <alignment horizontal="center" vertical="center"/>
    </xf>
    <xf numFmtId="0" fontId="9" fillId="7" borderId="6" xfId="19" applyFont="1" applyFill="1" applyBorder="1" applyAlignment="1">
      <alignment horizontal="left"/>
    </xf>
    <xf numFmtId="0" fontId="7" fillId="5" borderId="6" xfId="19" applyFont="1" applyFill="1" applyBorder="1" applyAlignment="1">
      <alignment horizontal="left"/>
    </xf>
    <xf numFmtId="0" fontId="8" fillId="0" borderId="6" xfId="19" applyFont="1" applyBorder="1" applyAlignment="1">
      <alignment horizontal="left"/>
    </xf>
    <xf numFmtId="0" fontId="9" fillId="8" borderId="5" xfId="19" applyFont="1" applyFill="1" applyAlignment="1">
      <alignment horizontal="center"/>
    </xf>
    <xf numFmtId="0" fontId="8" fillId="8" borderId="5" xfId="19" applyFont="1" applyFill="1" applyAlignment="1">
      <alignment horizontal="center" vertical="center"/>
    </xf>
    <xf numFmtId="0" fontId="9" fillId="8" borderId="5" xfId="19" applyFont="1" applyFill="1"/>
    <xf numFmtId="0" fontId="8" fillId="10" borderId="5" xfId="19" applyFont="1" applyFill="1" applyAlignment="1">
      <alignment horizontal="center"/>
    </xf>
    <xf numFmtId="0" fontId="8" fillId="12" borderId="1" xfId="19" applyFont="1" applyFill="1" applyBorder="1" applyAlignment="1">
      <alignment horizontal="center"/>
    </xf>
    <xf numFmtId="0" fontId="9" fillId="0" borderId="5" xfId="19" applyFont="1"/>
    <xf numFmtId="0" fontId="8" fillId="0" borderId="5" xfId="19" applyFont="1" applyAlignment="1">
      <alignment horizontal="center" vertical="center"/>
    </xf>
    <xf numFmtId="0" fontId="9" fillId="0" borderId="5" xfId="19" applyFont="1" applyAlignment="1">
      <alignment horizontal="left"/>
    </xf>
    <xf numFmtId="0" fontId="7" fillId="7" borderId="1" xfId="0" applyFont="1" applyFill="1" applyBorder="1" applyAlignment="1">
      <alignment vertical="center"/>
    </xf>
    <xf numFmtId="0" fontId="37" fillId="7" borderId="1" xfId="0" applyFont="1" applyFill="1" applyBorder="1" applyAlignment="1">
      <alignment horizontal="left" vertical="center"/>
    </xf>
    <xf numFmtId="0" fontId="7" fillId="7" borderId="11" xfId="0" applyFont="1" applyFill="1" applyBorder="1" applyAlignment="1">
      <alignment horizontal="left" vertical="center"/>
    </xf>
    <xf numFmtId="0" fontId="37" fillId="7" borderId="18" xfId="0" applyFont="1" applyFill="1" applyBorder="1" applyAlignment="1">
      <alignment horizontal="left" vertical="top"/>
    </xf>
    <xf numFmtId="0" fontId="11" fillId="8" borderId="6" xfId="0" applyFont="1" applyFill="1" applyBorder="1" applyAlignment="1">
      <alignment horizontal="center"/>
    </xf>
    <xf numFmtId="0" fontId="8" fillId="8" borderId="6" xfId="0" applyFont="1" applyFill="1" applyBorder="1"/>
    <xf numFmtId="0" fontId="8" fillId="8" borderId="6" xfId="0" applyFont="1" applyFill="1" applyBorder="1" applyAlignment="1">
      <alignment vertical="top"/>
    </xf>
    <xf numFmtId="0" fontId="3" fillId="8" borderId="6" xfId="0" applyFont="1" applyFill="1" applyBorder="1" applyAlignment="1">
      <alignment horizontal="center" vertical="center"/>
    </xf>
    <xf numFmtId="0" fontId="8" fillId="8" borderId="6" xfId="0" applyFont="1" applyFill="1" applyBorder="1" applyAlignment="1">
      <alignment vertic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8" fillId="8" borderId="6" xfId="0" applyFont="1" applyFill="1" applyBorder="1" applyAlignment="1">
      <alignment horizontal="left"/>
    </xf>
    <xf numFmtId="0" fontId="3" fillId="8" borderId="9" xfId="0" applyFont="1" applyFill="1" applyBorder="1" applyAlignment="1">
      <alignment horizontal="center" vertical="center"/>
    </xf>
    <xf numFmtId="0" fontId="3" fillId="8" borderId="6" xfId="0" applyFont="1" applyFill="1" applyBorder="1"/>
    <xf numFmtId="0" fontId="3" fillId="8" borderId="5" xfId="0" applyFont="1" applyFill="1" applyBorder="1"/>
    <xf numFmtId="0" fontId="3" fillId="8" borderId="16" xfId="0" applyFont="1" applyFill="1" applyBorder="1" applyAlignment="1">
      <alignment horizontal="center" vertical="center"/>
    </xf>
    <xf numFmtId="0" fontId="8" fillId="8" borderId="16" xfId="0" applyFont="1" applyFill="1" applyBorder="1" applyAlignment="1">
      <alignment horizontal="left"/>
    </xf>
    <xf numFmtId="49" fontId="8" fillId="0" borderId="14" xfId="0" applyNumberFormat="1" applyFont="1" applyBorder="1" applyAlignment="1">
      <alignment horizontal="left"/>
    </xf>
    <xf numFmtId="49" fontId="8" fillId="0" borderId="1" xfId="0" applyNumberFormat="1" applyFont="1" applyBorder="1"/>
    <xf numFmtId="49" fontId="8" fillId="0" borderId="4" xfId="0" applyNumberFormat="1" applyFont="1" applyBorder="1"/>
    <xf numFmtId="49" fontId="3" fillId="0" borderId="20" xfId="0" applyNumberFormat="1" applyFont="1" applyBorder="1" applyAlignment="1">
      <alignment horizontal="left"/>
    </xf>
    <xf numFmtId="49" fontId="3" fillId="0" borderId="9" xfId="0" applyNumberFormat="1" applyFont="1" applyBorder="1"/>
    <xf numFmtId="49" fontId="3" fillId="0" borderId="10" xfId="0" applyNumberFormat="1" applyFont="1" applyBorder="1"/>
    <xf numFmtId="0" fontId="8" fillId="0" borderId="6" xfId="0" applyFont="1" applyBorder="1"/>
    <xf numFmtId="49" fontId="3" fillId="0" borderId="6" xfId="0" applyNumberFormat="1" applyFont="1" applyBorder="1" applyAlignment="1">
      <alignment horizontal="left"/>
    </xf>
    <xf numFmtId="49" fontId="3" fillId="0" borderId="6" xfId="0" applyNumberFormat="1" applyFont="1" applyBorder="1"/>
    <xf numFmtId="0" fontId="3" fillId="0" borderId="6" xfId="0" applyFont="1" applyBorder="1"/>
    <xf numFmtId="0" fontId="7" fillId="0" borderId="6" xfId="0" applyFont="1" applyBorder="1" applyAlignment="1">
      <alignment horizontal="left" vertical="top"/>
    </xf>
    <xf numFmtId="0" fontId="3" fillId="0" borderId="16" xfId="0" applyFont="1" applyBorder="1"/>
    <xf numFmtId="0" fontId="7" fillId="0" borderId="16" xfId="0" applyFont="1" applyBorder="1" applyAlignment="1">
      <alignment horizontal="left" vertical="top"/>
    </xf>
    <xf numFmtId="0" fontId="8" fillId="8" borderId="6" xfId="0" applyFont="1" applyFill="1" applyBorder="1" applyAlignment="1">
      <alignment horizontal="center" vertical="center"/>
    </xf>
    <xf numFmtId="0" fontId="8" fillId="0" borderId="6" xfId="0" applyFont="1" applyBorder="1" applyAlignment="1">
      <alignment horizontal="left"/>
    </xf>
    <xf numFmtId="0" fontId="11" fillId="8" borderId="6" xfId="0" applyFont="1" applyFill="1" applyBorder="1" applyAlignment="1">
      <alignment horizontal="left"/>
    </xf>
    <xf numFmtId="0" fontId="3" fillId="8" borderId="6" xfId="0" applyFont="1" applyFill="1" applyBorder="1" applyAlignment="1">
      <alignment vertical="center"/>
    </xf>
    <xf numFmtId="0" fontId="3" fillId="0" borderId="9" xfId="0" applyFont="1" applyBorder="1" applyAlignment="1">
      <alignment vertical="center"/>
    </xf>
    <xf numFmtId="0" fontId="3" fillId="8" borderId="1" xfId="0" applyFont="1" applyFill="1" applyBorder="1" applyAlignment="1">
      <alignment vertical="center"/>
    </xf>
    <xf numFmtId="0" fontId="3" fillId="8" borderId="1" xfId="0" applyFont="1" applyFill="1" applyBorder="1" applyAlignment="1">
      <alignment horizontal="center" vertical="center"/>
    </xf>
    <xf numFmtId="0" fontId="3" fillId="0" borderId="1" xfId="0" applyFont="1" applyBorder="1" applyAlignment="1">
      <alignment vertical="center"/>
    </xf>
    <xf numFmtId="0" fontId="8" fillId="0" borderId="6" xfId="0" applyFont="1" applyBorder="1" applyAlignment="1">
      <alignment vertical="center"/>
    </xf>
    <xf numFmtId="0" fontId="3" fillId="0" borderId="6" xfId="0" applyFont="1" applyBorder="1" applyAlignment="1">
      <alignment vertical="center"/>
    </xf>
    <xf numFmtId="0" fontId="11" fillId="0" borderId="6" xfId="0" applyFont="1" applyBorder="1"/>
    <xf numFmtId="0" fontId="36" fillId="8" borderId="6" xfId="0" applyFont="1" applyFill="1" applyBorder="1" applyAlignment="1">
      <alignment horizontal="center" vertical="center"/>
    </xf>
    <xf numFmtId="0" fontId="36" fillId="8" borderId="7" xfId="0" applyFont="1" applyFill="1" applyBorder="1" applyAlignment="1">
      <alignment horizontal="center" vertical="center"/>
    </xf>
    <xf numFmtId="0" fontId="36" fillId="0" borderId="6" xfId="0" applyFont="1" applyBorder="1" applyAlignment="1">
      <alignment vertical="center"/>
    </xf>
    <xf numFmtId="0" fontId="3" fillId="13" borderId="18" xfId="0" applyFont="1" applyFill="1" applyBorder="1" applyAlignment="1">
      <alignment horizontal="center" vertical="center"/>
    </xf>
    <xf numFmtId="0" fontId="7" fillId="5" borderId="6" xfId="19" applyFont="1" applyFill="1" applyBorder="1" applyAlignment="1">
      <alignment horizontal="left" vertical="center"/>
    </xf>
    <xf numFmtId="0" fontId="3" fillId="0" borderId="5" xfId="0" applyFont="1" applyBorder="1" applyAlignment="1">
      <alignment vertical="center"/>
    </xf>
    <xf numFmtId="0" fontId="8" fillId="0" borderId="2" xfId="20" applyFont="1" applyBorder="1" applyAlignment="1">
      <alignment vertical="top"/>
    </xf>
    <xf numFmtId="0" fontId="8" fillId="0" borderId="21" xfId="20" applyFont="1" applyBorder="1" applyAlignment="1">
      <alignment vertical="top"/>
    </xf>
    <xf numFmtId="0" fontId="32" fillId="0" borderId="5" xfId="0" applyFont="1" applyBorder="1"/>
    <xf numFmtId="0" fontId="8" fillId="0" borderId="5" xfId="0" applyFont="1" applyBorder="1"/>
    <xf numFmtId="0" fontId="3" fillId="0" borderId="5" xfId="0" applyFont="1" applyBorder="1"/>
    <xf numFmtId="0" fontId="3" fillId="13" borderId="18" xfId="0" applyFont="1" applyFill="1" applyBorder="1"/>
    <xf numFmtId="0" fontId="3" fillId="0" borderId="18" xfId="0" applyFont="1" applyBorder="1"/>
    <xf numFmtId="0" fontId="8" fillId="0" borderId="6" xfId="20" applyFont="1" applyBorder="1" applyAlignment="1">
      <alignment horizontal="center"/>
    </xf>
    <xf numFmtId="0" fontId="8" fillId="4" borderId="6" xfId="19" applyFont="1" applyFill="1" applyBorder="1" applyAlignment="1">
      <alignment horizontal="center" vertical="center"/>
    </xf>
    <xf numFmtId="0" fontId="3" fillId="0" borderId="1" xfId="0" applyFont="1" applyBorder="1" applyAlignment="1">
      <alignment horizontal="center" vertical="center"/>
    </xf>
    <xf numFmtId="0" fontId="32" fillId="8" borderId="6" xfId="0" applyFont="1" applyFill="1" applyBorder="1" applyAlignment="1">
      <alignment vertical="center"/>
    </xf>
    <xf numFmtId="0" fontId="3" fillId="0" borderId="1" xfId="0" applyFont="1" applyBorder="1" applyAlignment="1">
      <alignment horizontal="left" vertical="center"/>
    </xf>
    <xf numFmtId="0" fontId="3" fillId="0" borderId="4" xfId="0" applyFont="1" applyBorder="1" applyAlignment="1">
      <alignment horizontal="center" vertical="center"/>
    </xf>
    <xf numFmtId="0" fontId="3" fillId="0" borderId="9" xfId="0" applyFont="1" applyBorder="1" applyAlignment="1">
      <alignment horizontal="lef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6" xfId="0" applyFont="1" applyBorder="1" applyAlignment="1">
      <alignment vertical="center"/>
    </xf>
    <xf numFmtId="0" fontId="3" fillId="0" borderId="6" xfId="0" applyFont="1" applyBorder="1" applyAlignment="1">
      <alignment horizontal="center" vertical="center"/>
    </xf>
    <xf numFmtId="0" fontId="3" fillId="15" borderId="5" xfId="27" applyFont="1" applyFill="1" applyAlignment="1">
      <alignment horizontal="center"/>
    </xf>
    <xf numFmtId="0" fontId="3" fillId="0" borderId="5" xfId="27" applyFont="1"/>
    <xf numFmtId="0" fontId="3" fillId="0" borderId="5" xfId="27" applyFont="1" applyAlignment="1">
      <alignment horizontal="center"/>
    </xf>
    <xf numFmtId="0" fontId="11" fillId="11" borderId="5" xfId="27" applyFont="1" applyFill="1" applyAlignment="1">
      <alignment horizontal="center"/>
    </xf>
    <xf numFmtId="0" fontId="11" fillId="11" borderId="5" xfId="27" applyFont="1" applyFill="1" applyAlignment="1">
      <alignment horizontal="left"/>
    </xf>
    <xf numFmtId="0" fontId="3" fillId="12" borderId="1" xfId="27" applyFont="1" applyFill="1" applyBorder="1" applyAlignment="1">
      <alignment horizontal="center"/>
    </xf>
    <xf numFmtId="0" fontId="3" fillId="12" borderId="4" xfId="27" applyFont="1" applyFill="1" applyBorder="1" applyAlignment="1">
      <alignment horizontal="center" vertical="center"/>
    </xf>
    <xf numFmtId="9" fontId="3" fillId="0" borderId="1" xfId="27" applyNumberFormat="1" applyFont="1" applyBorder="1" applyAlignment="1">
      <alignment horizontal="center" vertical="center"/>
    </xf>
    <xf numFmtId="0" fontId="3" fillId="0" borderId="1" xfId="27" applyFont="1" applyBorder="1" applyAlignment="1">
      <alignment horizontal="center"/>
    </xf>
    <xf numFmtId="0" fontId="3" fillId="12" borderId="1" xfId="27" applyFont="1" applyFill="1" applyBorder="1" applyAlignment="1">
      <alignment horizontal="center" vertical="center"/>
    </xf>
    <xf numFmtId="0" fontId="3" fillId="0" borderId="5" xfId="27" applyFont="1" applyAlignment="1">
      <alignment horizontal="left"/>
    </xf>
    <xf numFmtId="0" fontId="7" fillId="16" borderId="6" xfId="19" applyFont="1" applyFill="1" applyBorder="1" applyAlignment="1">
      <alignment vertical="center"/>
    </xf>
    <xf numFmtId="0" fontId="7" fillId="16" borderId="6" xfId="19" applyFont="1" applyFill="1" applyBorder="1" applyAlignment="1">
      <alignment horizontal="center" vertical="center"/>
    </xf>
    <xf numFmtId="0" fontId="30" fillId="0" borderId="6" xfId="19" applyFont="1" applyBorder="1" applyAlignment="1">
      <alignment horizontal="center" vertical="center"/>
    </xf>
    <xf numFmtId="0" fontId="42" fillId="0" borderId="6" xfId="19" applyFont="1" applyBorder="1" applyAlignment="1">
      <alignment horizontal="center" vertical="center"/>
    </xf>
    <xf numFmtId="0" fontId="9" fillId="0" borderId="6" xfId="19" applyFont="1" applyBorder="1" applyAlignment="1">
      <alignment horizontal="center" vertical="center"/>
    </xf>
    <xf numFmtId="0" fontId="3" fillId="17" borderId="6" xfId="19" applyFont="1" applyFill="1" applyBorder="1" applyAlignment="1">
      <alignment vertical="center"/>
    </xf>
    <xf numFmtId="0" fontId="9" fillId="17" borderId="6" xfId="19" applyFont="1" applyFill="1" applyBorder="1" applyAlignment="1">
      <alignment horizontal="center" vertical="center"/>
    </xf>
    <xf numFmtId="0" fontId="42" fillId="17" borderId="6" xfId="19" applyFont="1" applyFill="1" applyBorder="1" applyAlignment="1">
      <alignment horizontal="center" vertical="center"/>
    </xf>
    <xf numFmtId="0" fontId="7" fillId="17" borderId="6" xfId="19" applyFont="1" applyFill="1" applyBorder="1" applyAlignment="1">
      <alignment horizontal="center" vertical="center"/>
    </xf>
    <xf numFmtId="0" fontId="32" fillId="0" borderId="5" xfId="19" applyFont="1" applyAlignment="1">
      <alignment horizontal="center" vertical="center"/>
    </xf>
    <xf numFmtId="0" fontId="4" fillId="0" borderId="5" xfId="19" applyFont="1" applyAlignment="1">
      <alignment horizontal="left" vertical="center"/>
    </xf>
    <xf numFmtId="0" fontId="32" fillId="0" borderId="5" xfId="19" applyFont="1" applyAlignment="1">
      <alignment horizontal="left" vertical="center"/>
    </xf>
    <xf numFmtId="0" fontId="43" fillId="0" borderId="5" xfId="19" applyFont="1" applyAlignment="1">
      <alignment horizontal="left" vertical="center"/>
    </xf>
    <xf numFmtId="0" fontId="32" fillId="0" borderId="5" xfId="19" applyFont="1" applyAlignment="1">
      <alignment vertical="center" wrapText="1"/>
    </xf>
    <xf numFmtId="0" fontId="43" fillId="0" borderId="5" xfId="19" applyFont="1" applyAlignment="1">
      <alignment vertical="center" wrapText="1"/>
    </xf>
    <xf numFmtId="0" fontId="44" fillId="0" borderId="5" xfId="19" applyFont="1" applyAlignment="1">
      <alignment horizontal="left" vertical="center"/>
    </xf>
    <xf numFmtId="0" fontId="44" fillId="0" borderId="5" xfId="19" applyFont="1" applyAlignment="1">
      <alignment vertical="center"/>
    </xf>
    <xf numFmtId="0" fontId="45" fillId="0" borderId="5" xfId="19" applyFont="1" applyAlignment="1">
      <alignment vertical="center"/>
    </xf>
    <xf numFmtId="0" fontId="44" fillId="0" borderId="5" xfId="19" applyFont="1" applyAlignment="1">
      <alignment horizontal="center" vertical="center"/>
    </xf>
    <xf numFmtId="16" fontId="44" fillId="0" borderId="5" xfId="19" applyNumberFormat="1" applyFont="1" applyAlignment="1">
      <alignment horizontal="center" vertical="center"/>
    </xf>
    <xf numFmtId="0" fontId="11" fillId="0" borderId="5" xfId="19" applyFont="1" applyAlignment="1">
      <alignment horizontal="left" vertical="center"/>
    </xf>
    <xf numFmtId="0" fontId="46" fillId="0" borderId="5" xfId="19" applyFont="1" applyAlignment="1">
      <alignment vertical="center"/>
    </xf>
    <xf numFmtId="0" fontId="3" fillId="0" borderId="5" xfId="19" applyFont="1" applyAlignment="1">
      <alignment vertical="center" wrapText="1"/>
    </xf>
    <xf numFmtId="0" fontId="4" fillId="0" borderId="5" xfId="19" applyFont="1" applyAlignment="1">
      <alignment vertical="center" wrapText="1"/>
    </xf>
    <xf numFmtId="0" fontId="37" fillId="0" borderId="5" xfId="19" applyFont="1" applyAlignment="1">
      <alignment horizontal="left" vertical="center"/>
    </xf>
    <xf numFmtId="0" fontId="4" fillId="0" borderId="5" xfId="19" applyFont="1" applyAlignment="1">
      <alignment vertical="center"/>
    </xf>
    <xf numFmtId="0" fontId="47" fillId="0" borderId="5" xfId="19" applyFont="1" applyAlignment="1">
      <alignment vertical="center"/>
    </xf>
    <xf numFmtId="49" fontId="3" fillId="0" borderId="5" xfId="19" applyNumberFormat="1" applyFont="1" applyAlignment="1">
      <alignment vertical="center"/>
    </xf>
    <xf numFmtId="0" fontId="40" fillId="0" borderId="5" xfId="19" applyFont="1" applyAlignment="1">
      <alignment horizontal="center" vertical="center"/>
    </xf>
    <xf numFmtId="0" fontId="9" fillId="18" borderId="6" xfId="19" applyFont="1" applyFill="1" applyBorder="1" applyAlignment="1">
      <alignment horizontal="center" vertical="center"/>
    </xf>
    <xf numFmtId="0" fontId="1" fillId="8" borderId="5" xfId="19" applyFill="1" applyAlignment="1">
      <alignment horizontal="center" vertical="center"/>
    </xf>
    <xf numFmtId="0" fontId="1" fillId="8" borderId="5" xfId="19" applyFill="1" applyAlignment="1">
      <alignment vertical="center"/>
    </xf>
    <xf numFmtId="0" fontId="1" fillId="8" borderId="5" xfId="19" applyFill="1" applyAlignment="1">
      <alignment vertical="center" wrapText="1"/>
    </xf>
    <xf numFmtId="0" fontId="1" fillId="0" borderId="5" xfId="19" applyAlignment="1">
      <alignment vertical="center"/>
    </xf>
    <xf numFmtId="0" fontId="9" fillId="18" borderId="6" xfId="19" applyFont="1" applyFill="1" applyBorder="1" applyAlignment="1">
      <alignment horizontal="center" vertical="center" wrapText="1"/>
    </xf>
    <xf numFmtId="0" fontId="32" fillId="8" borderId="6" xfId="19" applyFont="1" applyFill="1" applyBorder="1" applyAlignment="1">
      <alignment vertical="center" wrapText="1"/>
    </xf>
    <xf numFmtId="0" fontId="48" fillId="0" borderId="5" xfId="19" applyFont="1" applyAlignment="1">
      <alignment vertical="center"/>
    </xf>
    <xf numFmtId="0" fontId="32" fillId="8" borderId="6" xfId="19" applyFont="1" applyFill="1" applyBorder="1" applyAlignment="1">
      <alignment horizontal="left" vertical="center"/>
    </xf>
    <xf numFmtId="0" fontId="8" fillId="0" borderId="5" xfId="19" applyFont="1" applyAlignment="1">
      <alignment vertical="center" wrapText="1"/>
    </xf>
    <xf numFmtId="0" fontId="9" fillId="18" borderId="16" xfId="19" applyFont="1" applyFill="1" applyBorder="1" applyAlignment="1">
      <alignment horizontal="center" vertical="center"/>
    </xf>
    <xf numFmtId="0" fontId="9" fillId="18" borderId="16" xfId="19" applyFont="1" applyFill="1" applyBorder="1" applyAlignment="1">
      <alignment horizontal="center" vertical="center" wrapText="1"/>
    </xf>
    <xf numFmtId="0" fontId="32" fillId="8" borderId="6" xfId="19" applyFont="1" applyFill="1" applyBorder="1" applyAlignment="1">
      <alignment horizontal="center" vertical="center" wrapText="1"/>
    </xf>
    <xf numFmtId="0" fontId="32" fillId="8" borderId="6" xfId="19" applyFont="1" applyFill="1" applyBorder="1" applyAlignment="1">
      <alignment horizontal="left" vertical="center" wrapText="1"/>
    </xf>
    <xf numFmtId="0" fontId="9" fillId="0" borderId="5" xfId="19" applyFont="1" applyAlignment="1">
      <alignment horizontal="center" vertical="center"/>
    </xf>
    <xf numFmtId="0" fontId="9" fillId="0" borderId="5" xfId="19" applyFont="1" applyAlignment="1">
      <alignment horizontal="center" vertical="center" wrapText="1"/>
    </xf>
    <xf numFmtId="0" fontId="1" fillId="13" borderId="5" xfId="19" applyFill="1" applyAlignment="1">
      <alignment horizontal="center" vertical="center"/>
    </xf>
    <xf numFmtId="0" fontId="1" fillId="13" borderId="5" xfId="19" applyFill="1" applyAlignment="1">
      <alignment vertical="center"/>
    </xf>
    <xf numFmtId="0" fontId="1" fillId="13" borderId="5" xfId="19" applyFill="1" applyAlignment="1">
      <alignment vertical="center" wrapText="1"/>
    </xf>
    <xf numFmtId="0" fontId="32" fillId="13" borderId="6" xfId="19" applyFont="1" applyFill="1" applyBorder="1" applyAlignment="1">
      <alignment horizontal="center" vertical="center"/>
    </xf>
    <xf numFmtId="0" fontId="32" fillId="0" borderId="6" xfId="19" applyFont="1" applyBorder="1" applyAlignment="1">
      <alignment vertical="center"/>
    </xf>
    <xf numFmtId="0" fontId="32" fillId="13" borderId="6" xfId="19" applyFont="1" applyFill="1" applyBorder="1" applyAlignment="1">
      <alignment vertical="center" wrapText="1"/>
    </xf>
    <xf numFmtId="0" fontId="32" fillId="0" borderId="6" xfId="19" applyFont="1" applyBorder="1" applyAlignment="1">
      <alignment horizontal="center" vertical="center"/>
    </xf>
    <xf numFmtId="0" fontId="33" fillId="0" borderId="6" xfId="19" applyFont="1" applyBorder="1" applyAlignment="1">
      <alignment horizontal="center" vertical="center"/>
    </xf>
    <xf numFmtId="0" fontId="32" fillId="13" borderId="6" xfId="19" applyFont="1" applyFill="1" applyBorder="1" applyAlignment="1">
      <alignment vertical="center"/>
    </xf>
    <xf numFmtId="0" fontId="32" fillId="13" borderId="6" xfId="19" applyFont="1" applyFill="1" applyBorder="1" applyAlignment="1">
      <alignment horizontal="center" vertical="center" wrapText="1"/>
    </xf>
    <xf numFmtId="0" fontId="32" fillId="8" borderId="16" xfId="19" applyFont="1" applyFill="1" applyBorder="1" applyAlignment="1">
      <alignment vertical="center"/>
    </xf>
    <xf numFmtId="0" fontId="48" fillId="8" borderId="6" xfId="19" applyFont="1" applyFill="1" applyBorder="1" applyAlignment="1">
      <alignment vertical="center"/>
    </xf>
    <xf numFmtId="0" fontId="33" fillId="13" borderId="6" xfId="19" applyFont="1" applyFill="1" applyBorder="1" applyAlignment="1">
      <alignment horizontal="center" vertical="center" wrapText="1"/>
    </xf>
    <xf numFmtId="0" fontId="33" fillId="13" borderId="6" xfId="19" applyFont="1" applyFill="1" applyBorder="1" applyAlignment="1">
      <alignment horizontal="center" vertical="center"/>
    </xf>
    <xf numFmtId="0" fontId="32" fillId="13" borderId="6" xfId="19" applyFont="1" applyFill="1" applyBorder="1" applyAlignment="1">
      <alignment horizontal="left" vertical="center"/>
    </xf>
    <xf numFmtId="0" fontId="32" fillId="13" borderId="6" xfId="19" applyFont="1" applyFill="1" applyBorder="1" applyAlignment="1">
      <alignment horizontal="left" vertical="center" wrapText="1"/>
    </xf>
    <xf numFmtId="0" fontId="32" fillId="8" borderId="1" xfId="19" applyFont="1" applyFill="1" applyBorder="1" applyAlignment="1">
      <alignment vertical="center" wrapText="1"/>
    </xf>
    <xf numFmtId="0" fontId="48" fillId="13" borderId="6" xfId="19" applyFont="1" applyFill="1" applyBorder="1" applyAlignment="1">
      <alignment vertical="center"/>
    </xf>
    <xf numFmtId="0" fontId="1" fillId="0" borderId="5" xfId="19" applyAlignment="1">
      <alignment horizontal="center" vertical="center"/>
    </xf>
    <xf numFmtId="0" fontId="1" fillId="0" borderId="5" xfId="19" applyAlignment="1">
      <alignment vertical="center" wrapText="1"/>
    </xf>
    <xf numFmtId="0" fontId="32" fillId="0" borderId="6" xfId="19" applyFont="1" applyBorder="1" applyAlignment="1">
      <alignment horizontal="left" vertical="center"/>
    </xf>
    <xf numFmtId="0" fontId="32" fillId="0" borderId="6" xfId="19" applyFont="1" applyBorder="1" applyAlignment="1">
      <alignment horizontal="left" vertical="center" wrapText="1"/>
    </xf>
    <xf numFmtId="0" fontId="32" fillId="0" borderId="6" xfId="19" applyFont="1" applyBorder="1" applyAlignment="1">
      <alignment vertical="center" wrapText="1"/>
    </xf>
    <xf numFmtId="0" fontId="48" fillId="0" borderId="6" xfId="19" applyFont="1" applyBorder="1" applyAlignment="1">
      <alignment vertical="center"/>
    </xf>
    <xf numFmtId="0" fontId="18" fillId="0" borderId="5" xfId="19" applyFont="1" applyAlignment="1">
      <alignment vertical="center"/>
    </xf>
    <xf numFmtId="0" fontId="49" fillId="0" borderId="5" xfId="19" applyFont="1" applyAlignment="1">
      <alignment horizontal="center" vertical="center"/>
    </xf>
    <xf numFmtId="0" fontId="8" fillId="8" borderId="5" xfId="19" applyFont="1" applyFill="1" applyAlignment="1">
      <alignment horizontal="left" vertical="center"/>
    </xf>
    <xf numFmtId="0" fontId="8" fillId="8" borderId="5" xfId="19" applyFont="1" applyFill="1" applyAlignment="1">
      <alignment vertical="center" wrapText="1"/>
    </xf>
    <xf numFmtId="0" fontId="8" fillId="0" borderId="5" xfId="19" applyFont="1" applyAlignment="1">
      <alignment horizontal="left" vertical="center"/>
    </xf>
    <xf numFmtId="0" fontId="8" fillId="19" borderId="5" xfId="19" applyFont="1" applyFill="1" applyAlignment="1">
      <alignment horizontal="center" vertical="center"/>
    </xf>
    <xf numFmtId="0" fontId="3" fillId="19" borderId="5" xfId="19" applyFont="1" applyFill="1" applyAlignment="1">
      <alignment horizontal="center" vertical="center"/>
    </xf>
    <xf numFmtId="0" fontId="11" fillId="0" borderId="5" xfId="19" applyFont="1" applyAlignment="1">
      <alignment horizontal="center" vertical="center"/>
    </xf>
    <xf numFmtId="0" fontId="8" fillId="0" borderId="6" xfId="19" applyFont="1" applyBorder="1" applyAlignment="1">
      <alignment horizontal="center" vertical="center"/>
    </xf>
    <xf numFmtId="1" fontId="3" fillId="0" borderId="6" xfId="19" applyNumberFormat="1" applyFont="1" applyBorder="1" applyAlignment="1">
      <alignment horizontal="center" vertical="center"/>
    </xf>
    <xf numFmtId="0" fontId="11" fillId="19" borderId="5" xfId="19" applyFont="1" applyFill="1" applyAlignment="1">
      <alignment horizontal="center" vertical="center"/>
    </xf>
    <xf numFmtId="0" fontId="1" fillId="0" borderId="6" xfId="19" applyBorder="1" applyAlignment="1">
      <alignment horizontal="center" vertical="center"/>
    </xf>
    <xf numFmtId="0" fontId="7" fillId="20" borderId="4" xfId="19" applyFont="1" applyFill="1" applyBorder="1"/>
    <xf numFmtId="0" fontId="11" fillId="20" borderId="6" xfId="0" applyFont="1" applyFill="1" applyBorder="1" applyAlignment="1">
      <alignment horizontal="left" vertical="top"/>
    </xf>
    <xf numFmtId="0" fontId="3" fillId="20" borderId="7" xfId="19" applyFont="1" applyFill="1" applyBorder="1" applyAlignment="1">
      <alignment vertical="center"/>
    </xf>
    <xf numFmtId="0" fontId="3" fillId="0" borderId="5" xfId="2" applyFont="1"/>
    <xf numFmtId="164" fontId="10" fillId="0" borderId="5" xfId="2" applyNumberFormat="1" applyFont="1"/>
    <xf numFmtId="0" fontId="3" fillId="0" borderId="5" xfId="2" applyFont="1" applyAlignment="1">
      <alignment horizontal="left"/>
    </xf>
    <xf numFmtId="0" fontId="3" fillId="20" borderId="6" xfId="19" applyFont="1" applyFill="1" applyBorder="1" applyAlignment="1">
      <alignment vertical="center"/>
    </xf>
    <xf numFmtId="0" fontId="3" fillId="20" borderId="1" xfId="19" applyFont="1" applyFill="1" applyBorder="1" applyAlignment="1">
      <alignment horizontal="center" vertical="center"/>
    </xf>
    <xf numFmtId="0" fontId="3" fillId="21" borderId="1" xfId="19" applyFont="1" applyFill="1" applyBorder="1" applyAlignment="1">
      <alignment horizontal="center" vertical="center"/>
    </xf>
    <xf numFmtId="0" fontId="7" fillId="20" borderId="1" xfId="19" applyFont="1" applyFill="1" applyBorder="1" applyAlignment="1">
      <alignment vertical="center"/>
    </xf>
    <xf numFmtId="0" fontId="3" fillId="20" borderId="6" xfId="21" applyFill="1" applyBorder="1" applyAlignment="1">
      <alignment horizontal="left" vertical="top"/>
    </xf>
    <xf numFmtId="0" fontId="3" fillId="20" borderId="6" xfId="19" applyFont="1" applyFill="1" applyBorder="1" applyAlignment="1">
      <alignment horizontal="center" vertical="center"/>
    </xf>
    <xf numFmtId="0" fontId="8" fillId="21" borderId="1" xfId="19" applyFont="1" applyFill="1" applyBorder="1" applyAlignment="1">
      <alignment horizontal="center" vertical="center"/>
    </xf>
    <xf numFmtId="0" fontId="3" fillId="20" borderId="4" xfId="19" applyFont="1" applyFill="1" applyBorder="1" applyAlignment="1">
      <alignment horizontal="center" vertical="center"/>
    </xf>
    <xf numFmtId="0" fontId="8" fillId="20" borderId="6" xfId="19" applyFont="1" applyFill="1" applyBorder="1" applyAlignment="1">
      <alignment horizontal="center" vertical="center"/>
    </xf>
    <xf numFmtId="0" fontId="8" fillId="20" borderId="6" xfId="19" applyFont="1" applyFill="1" applyBorder="1" applyAlignment="1">
      <alignment horizontal="left"/>
    </xf>
    <xf numFmtId="0" fontId="8" fillId="20" borderId="6" xfId="0" applyFont="1" applyFill="1" applyBorder="1"/>
    <xf numFmtId="0" fontId="33" fillId="8" borderId="1" xfId="19" applyFont="1" applyFill="1" applyBorder="1" applyAlignment="1">
      <alignment vertical="center"/>
    </xf>
    <xf numFmtId="0" fontId="32" fillId="8" borderId="1" xfId="0" applyFont="1" applyFill="1" applyBorder="1" applyAlignment="1">
      <alignment vertical="center"/>
    </xf>
    <xf numFmtId="0" fontId="11" fillId="20" borderId="18" xfId="19" applyFont="1" applyFill="1" applyBorder="1" applyAlignment="1">
      <alignment horizontal="center" vertical="center"/>
    </xf>
    <xf numFmtId="0" fontId="37" fillId="20" borderId="18" xfId="19" applyFont="1" applyFill="1" applyBorder="1" applyAlignment="1">
      <alignment horizontal="left" vertical="top"/>
    </xf>
    <xf numFmtId="0" fontId="8" fillId="20" borderId="6" xfId="21" applyFont="1" applyFill="1" applyBorder="1" applyAlignment="1">
      <alignment horizontal="left" vertical="top"/>
    </xf>
    <xf numFmtId="0" fontId="8" fillId="20" borderId="6" xfId="21" applyFont="1" applyFill="1" applyBorder="1" applyAlignment="1">
      <alignment horizontal="left"/>
    </xf>
    <xf numFmtId="0" fontId="3" fillId="20" borderId="6" xfId="21" applyFill="1" applyBorder="1" applyAlignment="1">
      <alignment horizontal="left"/>
    </xf>
    <xf numFmtId="0" fontId="3" fillId="20" borderId="6" xfId="21" applyFill="1" applyBorder="1" applyAlignment="1">
      <alignment horizontal="left" vertical="top" wrapText="1"/>
    </xf>
    <xf numFmtId="0" fontId="33" fillId="13" borderId="18" xfId="19" applyFont="1" applyFill="1" applyBorder="1"/>
    <xf numFmtId="0" fontId="32" fillId="13" borderId="6" xfId="21" applyFont="1" applyFill="1" applyBorder="1" applyAlignment="1">
      <alignment horizontal="left" vertical="top"/>
    </xf>
    <xf numFmtId="0" fontId="32" fillId="13" borderId="18" xfId="0" applyFont="1" applyFill="1" applyBorder="1"/>
    <xf numFmtId="0" fontId="3" fillId="20" borderId="18" xfId="19" applyFont="1" applyFill="1" applyBorder="1" applyAlignment="1">
      <alignment horizontal="center" vertical="center"/>
    </xf>
    <xf numFmtId="0" fontId="7" fillId="20" borderId="18" xfId="19" applyFont="1" applyFill="1" applyBorder="1"/>
    <xf numFmtId="0" fontId="3" fillId="20" borderId="18" xfId="0" applyFont="1" applyFill="1" applyBorder="1"/>
    <xf numFmtId="0" fontId="7" fillId="13" borderId="5" xfId="19" applyFont="1" applyFill="1"/>
    <xf numFmtId="0" fontId="3" fillId="13" borderId="5" xfId="21" applyFill="1" applyAlignment="1">
      <alignment horizontal="left" vertical="top"/>
    </xf>
    <xf numFmtId="0" fontId="32" fillId="8" borderId="5" xfId="19" applyFont="1" applyFill="1" applyAlignment="1">
      <alignment horizontal="left"/>
    </xf>
    <xf numFmtId="0" fontId="32" fillId="8" borderId="5" xfId="0" applyFont="1" applyFill="1" applyBorder="1"/>
    <xf numFmtId="0" fontId="8" fillId="8" borderId="5" xfId="0" applyFont="1" applyFill="1" applyBorder="1" applyAlignment="1">
      <alignment horizontal="center" vertical="center"/>
    </xf>
    <xf numFmtId="0" fontId="8" fillId="0" borderId="5" xfId="0" applyFont="1" applyBorder="1" applyAlignment="1">
      <alignment horizontal="left"/>
    </xf>
    <xf numFmtId="0" fontId="3" fillId="0" borderId="5" xfId="2" applyFont="1" applyAlignment="1">
      <alignment horizontal="center"/>
    </xf>
    <xf numFmtId="0" fontId="6" fillId="0" borderId="6" xfId="1" applyBorder="1"/>
    <xf numFmtId="0" fontId="33" fillId="6" borderId="5" xfId="19" applyFont="1" applyFill="1" applyAlignment="1">
      <alignment horizontal="center" vertical="center"/>
    </xf>
    <xf numFmtId="0" fontId="7" fillId="13" borderId="5" xfId="19" applyFont="1" applyFill="1" applyAlignment="1">
      <alignment vertical="center"/>
    </xf>
    <xf numFmtId="0" fontId="3" fillId="8" borderId="5" xfId="21" applyFill="1" applyAlignment="1">
      <alignment horizontal="left" vertical="top"/>
    </xf>
    <xf numFmtId="0" fontId="3" fillId="9" borderId="5" xfId="19" applyFont="1" applyFill="1" applyAlignment="1">
      <alignment vertical="center"/>
    </xf>
    <xf numFmtId="0" fontId="30" fillId="0" borderId="5" xfId="19" applyFont="1" applyAlignment="1">
      <alignment vertical="center"/>
    </xf>
    <xf numFmtId="0" fontId="31" fillId="0" borderId="5" xfId="2" applyFont="1" applyAlignment="1">
      <alignment horizontal="center" vertical="center"/>
    </xf>
    <xf numFmtId="0" fontId="6" fillId="0" borderId="8" xfId="1" applyBorder="1"/>
    <xf numFmtId="49" fontId="8" fillId="0" borderId="5" xfId="2" applyNumberFormat="1" applyFont="1"/>
    <xf numFmtId="0" fontId="36" fillId="8" borderId="6" xfId="0" applyFont="1" applyFill="1" applyBorder="1" applyAlignment="1">
      <alignment vertical="center"/>
    </xf>
    <xf numFmtId="0" fontId="32" fillId="13" borderId="5" xfId="19" applyFont="1" applyFill="1" applyAlignment="1">
      <alignment horizontal="center" vertical="center"/>
    </xf>
    <xf numFmtId="0" fontId="33" fillId="13" borderId="5" xfId="19" applyFont="1" applyFill="1" applyAlignment="1">
      <alignment horizontal="center" vertical="center" wrapText="1"/>
    </xf>
    <xf numFmtId="0" fontId="33" fillId="13" borderId="5" xfId="19" applyFont="1" applyFill="1" applyAlignment="1">
      <alignment horizontal="center" vertical="center"/>
    </xf>
    <xf numFmtId="0" fontId="6" fillId="13" borderId="6" xfId="1" applyFill="1" applyBorder="1" applyAlignment="1">
      <alignment horizontal="center" vertical="center"/>
    </xf>
    <xf numFmtId="0" fontId="8" fillId="0" borderId="1" xfId="19" applyFont="1" applyBorder="1" applyAlignment="1">
      <alignment horizontal="center"/>
    </xf>
    <xf numFmtId="0" fontId="8" fillId="0" borderId="1" xfId="19" applyFont="1" applyBorder="1"/>
    <xf numFmtId="0" fontId="9" fillId="0" borderId="1" xfId="19" applyFont="1" applyBorder="1" applyAlignment="1">
      <alignment horizontal="center" vertical="center"/>
    </xf>
    <xf numFmtId="0" fontId="32" fillId="8" borderId="1" xfId="19" applyFont="1" applyFill="1" applyBorder="1" applyAlignment="1">
      <alignment vertical="center"/>
    </xf>
    <xf numFmtId="0" fontId="11" fillId="8" borderId="18" xfId="19" applyFont="1" applyFill="1" applyBorder="1" applyAlignment="1">
      <alignment horizontal="center" vertical="center"/>
    </xf>
    <xf numFmtId="0" fontId="37" fillId="8" borderId="18" xfId="19" applyFont="1" applyFill="1" applyBorder="1" applyAlignment="1">
      <alignment horizontal="left" vertical="top"/>
    </xf>
    <xf numFmtId="0" fontId="8" fillId="8" borderId="6" xfId="21" applyFont="1" applyFill="1" applyBorder="1" applyAlignment="1">
      <alignment horizontal="left" vertical="top"/>
    </xf>
    <xf numFmtId="0" fontId="3" fillId="8" borderId="6" xfId="21" applyFill="1" applyBorder="1" applyAlignment="1">
      <alignment horizontal="left" vertical="top" wrapText="1"/>
    </xf>
    <xf numFmtId="0" fontId="1" fillId="0" borderId="5" xfId="19"/>
    <xf numFmtId="0" fontId="3" fillId="8" borderId="6" xfId="19" applyFont="1" applyFill="1" applyBorder="1" applyAlignment="1">
      <alignment vertical="top"/>
    </xf>
    <xf numFmtId="0" fontId="7" fillId="0" borderId="6" xfId="19" applyFont="1" applyBorder="1" applyAlignment="1">
      <alignment horizontal="left" vertical="top"/>
    </xf>
    <xf numFmtId="0" fontId="8" fillId="0" borderId="6" xfId="19" applyFont="1" applyBorder="1"/>
    <xf numFmtId="0" fontId="9" fillId="0" borderId="6" xfId="19" applyFont="1" applyBorder="1" applyAlignment="1">
      <alignment horizontal="left" vertical="top"/>
    </xf>
    <xf numFmtId="0" fontId="8" fillId="8" borderId="6" xfId="22" applyFont="1" applyFill="1" applyBorder="1" applyAlignment="1">
      <alignment horizontal="left"/>
    </xf>
    <xf numFmtId="0" fontId="4" fillId="0" borderId="6" xfId="28" applyFont="1" applyFill="1" applyBorder="1" applyAlignment="1"/>
    <xf numFmtId="0" fontId="3" fillId="0" borderId="6" xfId="29" applyFont="1" applyBorder="1"/>
    <xf numFmtId="0" fontId="3" fillId="0" borderId="6" xfId="29" applyFont="1" applyBorder="1" applyAlignment="1">
      <alignment horizontal="center"/>
    </xf>
    <xf numFmtId="0" fontId="3" fillId="0" borderId="6" xfId="29" applyFont="1" applyBorder="1" applyAlignment="1">
      <alignment horizontal="center" vertical="center"/>
    </xf>
    <xf numFmtId="0" fontId="4" fillId="0" borderId="6" xfId="15" applyFont="1" applyFill="1" applyBorder="1" applyAlignment="1"/>
    <xf numFmtId="0" fontId="3" fillId="0" borderId="6" xfId="29" applyFont="1" applyBorder="1" applyAlignment="1">
      <alignment vertical="top"/>
    </xf>
    <xf numFmtId="0" fontId="4" fillId="0" borderId="6" xfId="15" applyFont="1" applyFill="1" applyBorder="1" applyAlignment="1">
      <alignment vertical="center"/>
    </xf>
    <xf numFmtId="0" fontId="11" fillId="0" borderId="6" xfId="29" applyFont="1" applyBorder="1" applyAlignment="1">
      <alignment vertical="top"/>
    </xf>
    <xf numFmtId="0" fontId="11" fillId="0" borderId="6" xfId="29" applyFont="1" applyBorder="1" applyAlignment="1">
      <alignment horizontal="center"/>
    </xf>
    <xf numFmtId="0" fontId="11" fillId="0" borderId="6" xfId="29" applyFont="1" applyBorder="1" applyAlignment="1">
      <alignment horizontal="center" vertical="center"/>
    </xf>
    <xf numFmtId="0" fontId="11" fillId="0" borderId="6" xfId="29" applyFont="1" applyBorder="1"/>
    <xf numFmtId="0" fontId="32" fillId="17" borderId="6" xfId="19" applyFont="1" applyFill="1" applyBorder="1" applyAlignment="1">
      <alignment horizontal="center" vertical="center"/>
    </xf>
    <xf numFmtId="0" fontId="7" fillId="16" borderId="6" xfId="19" applyFont="1" applyFill="1" applyBorder="1" applyAlignment="1">
      <alignment horizontal="left" vertical="center"/>
    </xf>
    <xf numFmtId="0" fontId="8" fillId="0" borderId="5" xfId="19" applyFont="1" applyAlignment="1">
      <alignment horizontal="right" vertical="center"/>
    </xf>
    <xf numFmtId="0" fontId="3" fillId="0" borderId="1" xfId="2" applyFont="1" applyBorder="1"/>
    <xf numFmtId="0" fontId="7" fillId="22" borderId="5" xfId="19" applyFont="1" applyFill="1" applyAlignment="1">
      <alignment vertical="center"/>
    </xf>
    <xf numFmtId="0" fontId="8" fillId="0" borderId="6" xfId="19" applyFont="1" applyBorder="1" applyAlignment="1">
      <alignment horizontal="center"/>
    </xf>
    <xf numFmtId="0" fontId="33" fillId="17" borderId="6" xfId="19" applyFont="1" applyFill="1" applyBorder="1" applyAlignment="1">
      <alignment horizontal="center" vertical="center"/>
    </xf>
    <xf numFmtId="0" fontId="8" fillId="0" borderId="6" xfId="0" applyFont="1" applyBorder="1" applyAlignment="1">
      <alignment horizontal="center"/>
    </xf>
    <xf numFmtId="0" fontId="3" fillId="8" borderId="6" xfId="30" applyFont="1" applyFill="1" applyBorder="1"/>
    <xf numFmtId="0" fontId="51" fillId="0" borderId="0" xfId="0" applyFont="1" applyAlignment="1">
      <alignment vertical="center"/>
    </xf>
    <xf numFmtId="0" fontId="48" fillId="8" borderId="5" xfId="19" applyFont="1" applyFill="1" applyAlignment="1">
      <alignment vertical="center"/>
    </xf>
    <xf numFmtId="0" fontId="52" fillId="0" borderId="6" xfId="29" applyFont="1" applyBorder="1" applyAlignment="1">
      <alignment horizontal="left"/>
    </xf>
    <xf numFmtId="0" fontId="52" fillId="0" borderId="6" xfId="29" applyFont="1" applyBorder="1" applyAlignment="1">
      <alignment horizontal="center"/>
    </xf>
    <xf numFmtId="0" fontId="52" fillId="0" borderId="5" xfId="29" applyFont="1" applyAlignment="1">
      <alignment horizontal="center"/>
    </xf>
    <xf numFmtId="0" fontId="52" fillId="0" borderId="5" xfId="29" applyFont="1" applyAlignment="1">
      <alignment horizontal="left"/>
    </xf>
    <xf numFmtId="0" fontId="53" fillId="0" borderId="5" xfId="28" applyFont="1" applyAlignment="1">
      <alignment horizontal="left"/>
    </xf>
    <xf numFmtId="0" fontId="53" fillId="0" borderId="6" xfId="28" applyFont="1" applyBorder="1" applyAlignment="1">
      <alignment horizontal="left"/>
    </xf>
    <xf numFmtId="0" fontId="3" fillId="8" borderId="6" xfId="21" applyFill="1" applyBorder="1" applyAlignment="1">
      <alignment horizontal="left"/>
    </xf>
    <xf numFmtId="0" fontId="0" fillId="0" borderId="5" xfId="0" applyBorder="1"/>
    <xf numFmtId="0" fontId="7" fillId="9" borderId="6" xfId="19" applyFont="1" applyFill="1" applyBorder="1" applyAlignment="1">
      <alignment horizontal="center" vertical="center"/>
    </xf>
    <xf numFmtId="0" fontId="3" fillId="9" borderId="6" xfId="19" applyFont="1" applyFill="1" applyBorder="1" applyAlignment="1">
      <alignment horizontal="center" vertical="center"/>
    </xf>
    <xf numFmtId="0" fontId="7" fillId="9" borderId="6" xfId="19" applyFont="1" applyFill="1" applyBorder="1" applyAlignment="1">
      <alignment vertical="center"/>
    </xf>
    <xf numFmtId="0" fontId="3" fillId="9" borderId="6" xfId="19" applyFont="1" applyFill="1" applyBorder="1" applyAlignment="1">
      <alignment horizontal="left" vertical="center"/>
    </xf>
    <xf numFmtId="0" fontId="8" fillId="9" borderId="6" xfId="0" applyFont="1" applyFill="1" applyBorder="1" applyAlignment="1">
      <alignment horizontal="center" vertical="center"/>
    </xf>
    <xf numFmtId="0" fontId="3" fillId="9" borderId="6" xfId="0" applyFont="1" applyFill="1" applyBorder="1"/>
    <xf numFmtId="0" fontId="3" fillId="9" borderId="6" xfId="0" applyFont="1" applyFill="1" applyBorder="1" applyAlignment="1">
      <alignment horizontal="center" vertical="center"/>
    </xf>
    <xf numFmtId="0" fontId="3" fillId="9" borderId="6" xfId="0" applyFont="1" applyFill="1" applyBorder="1" applyAlignment="1">
      <alignment horizontal="center"/>
    </xf>
    <xf numFmtId="0" fontId="3" fillId="9" borderId="6" xfId="0" applyFont="1" applyFill="1" applyBorder="1" applyAlignment="1">
      <alignment horizontal="left" vertical="top"/>
    </xf>
    <xf numFmtId="0" fontId="3" fillId="9" borderId="6" xfId="0" applyFont="1" applyFill="1" applyBorder="1" applyAlignment="1">
      <alignment horizontal="center" vertical="center" wrapText="1"/>
    </xf>
    <xf numFmtId="0" fontId="8" fillId="9" borderId="6" xfId="0" applyFont="1" applyFill="1" applyBorder="1" applyAlignment="1">
      <alignment horizontal="left" vertical="center"/>
    </xf>
    <xf numFmtId="0" fontId="7" fillId="23" borderId="6" xfId="19" applyFont="1" applyFill="1" applyBorder="1" applyAlignment="1">
      <alignment horizontal="center" vertical="center"/>
    </xf>
    <xf numFmtId="0" fontId="3" fillId="23" borderId="6" xfId="19" applyFont="1" applyFill="1" applyBorder="1" applyAlignment="1">
      <alignment horizontal="center" vertical="center"/>
    </xf>
    <xf numFmtId="0" fontId="7" fillId="23" borderId="6" xfId="19" applyFont="1" applyFill="1" applyBorder="1" applyAlignment="1">
      <alignment vertical="center"/>
    </xf>
    <xf numFmtId="0" fontId="3" fillId="23" borderId="6" xfId="0" applyFont="1" applyFill="1" applyBorder="1" applyAlignment="1">
      <alignment horizontal="left" vertical="top"/>
    </xf>
    <xf numFmtId="0" fontId="3" fillId="23" borderId="6" xfId="19" applyFont="1" applyFill="1" applyBorder="1" applyAlignment="1">
      <alignment horizontal="left" vertical="center"/>
    </xf>
    <xf numFmtId="0" fontId="3" fillId="23" borderId="6" xfId="0" applyFont="1" applyFill="1" applyBorder="1" applyAlignment="1">
      <alignment horizontal="center"/>
    </xf>
    <xf numFmtId="0" fontId="3" fillId="23" borderId="6" xfId="0" applyFont="1" applyFill="1" applyBorder="1" applyAlignment="1">
      <alignment horizontal="center" vertical="center" wrapText="1"/>
    </xf>
    <xf numFmtId="0" fontId="3" fillId="23" borderId="6" xfId="0" applyFont="1" applyFill="1" applyBorder="1"/>
    <xf numFmtId="0" fontId="3" fillId="23" borderId="6" xfId="19" applyFont="1" applyFill="1" applyBorder="1" applyAlignment="1">
      <alignment vertical="center"/>
    </xf>
    <xf numFmtId="0" fontId="7" fillId="8" borderId="9" xfId="19" applyFont="1" applyFill="1" applyBorder="1" applyAlignment="1">
      <alignment vertical="center"/>
    </xf>
    <xf numFmtId="0" fontId="7" fillId="0" borderId="1" xfId="19" applyFont="1" applyBorder="1" applyAlignment="1">
      <alignment horizontal="center" vertical="center"/>
    </xf>
    <xf numFmtId="0" fontId="8" fillId="0" borderId="1" xfId="20" applyFont="1" applyBorder="1"/>
    <xf numFmtId="0" fontId="8" fillId="0" borderId="6" xfId="20" applyFont="1" applyBorder="1" applyAlignment="1">
      <alignment vertical="center"/>
    </xf>
    <xf numFmtId="0" fontId="9" fillId="0" borderId="5" xfId="19" applyFont="1" applyAlignment="1">
      <alignment vertical="center"/>
    </xf>
    <xf numFmtId="0" fontId="8" fillId="0" borderId="1" xfId="20" applyFont="1" applyBorder="1" applyAlignment="1">
      <alignment vertical="center"/>
    </xf>
    <xf numFmtId="0" fontId="33" fillId="0" borderId="5" xfId="19" applyFont="1" applyAlignment="1">
      <alignment vertical="center"/>
    </xf>
    <xf numFmtId="0" fontId="37" fillId="0" borderId="1" xfId="19" applyFont="1" applyBorder="1" applyAlignment="1">
      <alignment horizontal="center" vertical="center"/>
    </xf>
    <xf numFmtId="0" fontId="11" fillId="0" borderId="6" xfId="19" applyFont="1" applyBorder="1" applyAlignment="1">
      <alignment vertical="center"/>
    </xf>
    <xf numFmtId="0" fontId="37" fillId="0" borderId="5" xfId="19" applyFont="1" applyAlignment="1">
      <alignment vertical="center"/>
    </xf>
    <xf numFmtId="0" fontId="11" fillId="0" borderId="5" xfId="19" applyFont="1" applyAlignment="1">
      <alignment vertical="center"/>
    </xf>
    <xf numFmtId="0" fontId="6" fillId="0" borderId="5" xfId="22" applyFill="1" applyAlignment="1">
      <alignment vertical="center"/>
    </xf>
    <xf numFmtId="0" fontId="8" fillId="0" borderId="1" xfId="19" applyFont="1" applyBorder="1" applyAlignment="1">
      <alignment horizontal="center" vertical="center"/>
    </xf>
    <xf numFmtId="0" fontId="8" fillId="0" borderId="1" xfId="19" applyFont="1" applyBorder="1" applyAlignment="1">
      <alignment vertical="center"/>
    </xf>
    <xf numFmtId="0" fontId="33" fillId="13" borderId="6" xfId="19" applyFont="1" applyFill="1" applyBorder="1" applyAlignment="1">
      <alignment horizontal="left" vertical="center"/>
    </xf>
    <xf numFmtId="0" fontId="6" fillId="13" borderId="6" xfId="22" applyFill="1" applyBorder="1" applyAlignment="1">
      <alignment horizontal="center" vertical="center"/>
    </xf>
    <xf numFmtId="0" fontId="7" fillId="13" borderId="5" xfId="19" applyFont="1" applyFill="1" applyAlignment="1">
      <alignment horizontal="left"/>
    </xf>
    <xf numFmtId="0" fontId="3" fillId="13" borderId="22" xfId="19" applyFont="1" applyFill="1" applyBorder="1" applyAlignment="1">
      <alignment horizontal="center" vertical="center"/>
    </xf>
    <xf numFmtId="0" fontId="6" fillId="8" borderId="6" xfId="1" applyFill="1" applyBorder="1" applyAlignment="1">
      <alignment vertical="center"/>
    </xf>
    <xf numFmtId="164" fontId="10" fillId="0" borderId="5" xfId="2" applyNumberFormat="1" applyFont="1" applyAlignment="1">
      <alignment horizontal="center"/>
    </xf>
    <xf numFmtId="0" fontId="47" fillId="0" borderId="1" xfId="19" applyFont="1" applyBorder="1" applyAlignment="1">
      <alignment horizontal="center" vertical="center"/>
    </xf>
    <xf numFmtId="0" fontId="47" fillId="0" borderId="1" xfId="19" applyFont="1" applyBorder="1" applyAlignment="1">
      <alignment horizontal="left" vertical="top"/>
    </xf>
    <xf numFmtId="0" fontId="6" fillId="0" borderId="6" xfId="22" applyFill="1" applyBorder="1"/>
    <xf numFmtId="49" fontId="8" fillId="0" borderId="5" xfId="2" applyNumberFormat="1" applyFont="1" applyAlignment="1">
      <alignment horizontal="center"/>
    </xf>
    <xf numFmtId="49" fontId="10" fillId="0" borderId="5" xfId="2" applyNumberFormat="1" applyFont="1"/>
    <xf numFmtId="49" fontId="8" fillId="0" borderId="5" xfId="2" applyNumberFormat="1" applyFont="1" applyAlignment="1">
      <alignment horizontal="left"/>
    </xf>
    <xf numFmtId="49" fontId="8" fillId="0" borderId="5" xfId="2" applyNumberFormat="1" applyFont="1" applyAlignment="1">
      <alignment horizontal="center" vertical="center"/>
    </xf>
    <xf numFmtId="16" fontId="57" fillId="0" borderId="0" xfId="0" applyNumberFormat="1" applyFont="1"/>
    <xf numFmtId="0" fontId="32" fillId="0" borderId="16" xfId="19" applyFont="1" applyBorder="1" applyAlignment="1">
      <alignment vertical="center"/>
    </xf>
    <xf numFmtId="0" fontId="8" fillId="5" borderId="7" xfId="20" applyFont="1" applyFill="1" applyBorder="1" applyAlignment="1">
      <alignment horizontal="center" vertical="center"/>
    </xf>
    <xf numFmtId="0" fontId="3" fillId="5" borderId="6" xfId="19" applyFont="1" applyFill="1" applyBorder="1" applyAlignment="1">
      <alignment horizontal="center" vertical="center"/>
    </xf>
    <xf numFmtId="0" fontId="3" fillId="5" borderId="4" xfId="19" applyFont="1" applyFill="1" applyBorder="1" applyAlignment="1">
      <alignment horizontal="center" vertical="center"/>
    </xf>
    <xf numFmtId="0" fontId="9" fillId="20" borderId="1" xfId="19" applyFont="1" applyFill="1" applyBorder="1"/>
    <xf numFmtId="0" fontId="9" fillId="20" borderId="1" xfId="20" applyFont="1" applyFill="1" applyBorder="1"/>
    <xf numFmtId="0" fontId="8" fillId="20" borderId="1" xfId="20" applyFont="1" applyFill="1" applyBorder="1" applyAlignment="1">
      <alignment horizontal="center"/>
    </xf>
    <xf numFmtId="0" fontId="9" fillId="20" borderId="1" xfId="20" applyFont="1" applyFill="1" applyBorder="1" applyAlignment="1">
      <alignment vertical="center"/>
    </xf>
    <xf numFmtId="0" fontId="8" fillId="20" borderId="1" xfId="20" applyFont="1" applyFill="1" applyBorder="1" applyAlignment="1">
      <alignment horizontal="center" vertical="center"/>
    </xf>
    <xf numFmtId="0" fontId="9" fillId="0" borderId="1" xfId="19" applyFont="1" applyBorder="1"/>
    <xf numFmtId="0" fontId="8" fillId="0" borderId="14" xfId="19" applyFont="1" applyBorder="1" applyAlignment="1">
      <alignment wrapText="1"/>
    </xf>
    <xf numFmtId="0" fontId="9" fillId="0" borderId="9" xfId="19" applyFont="1" applyBorder="1" applyAlignment="1">
      <alignment horizontal="center" vertical="center"/>
    </xf>
    <xf numFmtId="0" fontId="8" fillId="0" borderId="9" xfId="19" applyFont="1" applyBorder="1" applyAlignment="1">
      <alignment horizontal="center" vertical="center"/>
    </xf>
    <xf numFmtId="0" fontId="8" fillId="0" borderId="9" xfId="19" applyFont="1" applyBorder="1" applyAlignment="1">
      <alignment vertical="center"/>
    </xf>
    <xf numFmtId="0" fontId="8" fillId="0" borderId="9" xfId="19" applyFont="1" applyBorder="1"/>
    <xf numFmtId="0" fontId="8" fillId="0" borderId="19" xfId="19" applyFont="1" applyBorder="1" applyAlignment="1">
      <alignment vertical="center"/>
    </xf>
    <xf numFmtId="0" fontId="8" fillId="0" borderId="16" xfId="19" applyFont="1" applyBorder="1" applyAlignment="1">
      <alignment vertical="center"/>
    </xf>
    <xf numFmtId="16" fontId="57" fillId="24" borderId="23" xfId="0" applyNumberFormat="1" applyFont="1" applyFill="1" applyBorder="1"/>
    <xf numFmtId="16" fontId="57" fillId="24" borderId="0" xfId="0" applyNumberFormat="1" applyFont="1" applyFill="1"/>
    <xf numFmtId="0" fontId="8" fillId="0" borderId="4" xfId="19" applyFont="1" applyBorder="1" applyAlignment="1">
      <alignment horizontal="center" vertical="center"/>
    </xf>
    <xf numFmtId="0" fontId="9" fillId="0" borderId="6" xfId="19" applyFont="1" applyBorder="1" applyAlignme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10" xfId="19" applyFont="1" applyBorder="1" applyAlignment="1">
      <alignment horizontal="center" vertical="center"/>
    </xf>
    <xf numFmtId="0" fontId="8" fillId="0" borderId="7" xfId="19" applyFont="1" applyBorder="1" applyAlignment="1">
      <alignment horizontal="center" vertical="center"/>
    </xf>
    <xf numFmtId="0" fontId="3" fillId="0" borderId="1" xfId="19" applyFont="1" applyBorder="1" applyAlignment="1">
      <alignment horizontal="center" vertical="center"/>
    </xf>
    <xf numFmtId="0" fontId="7" fillId="0" borderId="1" xfId="19" applyFont="1" applyBorder="1" applyAlignment="1">
      <alignment horizontal="left" vertical="center"/>
    </xf>
    <xf numFmtId="0" fontId="8" fillId="0" borderId="1" xfId="0" applyFont="1" applyBorder="1" applyAlignment="1">
      <alignment horizontal="left"/>
    </xf>
    <xf numFmtId="0" fontId="8" fillId="0" borderId="1" xfId="0" applyFont="1" applyBorder="1" applyAlignment="1">
      <alignment horizontal="left" vertical="top"/>
    </xf>
    <xf numFmtId="0" fontId="3" fillId="0" borderId="9" xfId="0" applyFont="1" applyBorder="1" applyAlignment="1">
      <alignment horizontal="left"/>
    </xf>
    <xf numFmtId="0" fontId="3" fillId="0" borderId="9" xfId="0" applyFont="1" applyBorder="1" applyAlignment="1">
      <alignment vertical="top"/>
    </xf>
    <xf numFmtId="0" fontId="3" fillId="0" borderId="6" xfId="0" applyFont="1" applyBorder="1" applyAlignment="1">
      <alignment horizontal="left"/>
    </xf>
    <xf numFmtId="0" fontId="3" fillId="0" borderId="6" xfId="0" applyFont="1" applyBorder="1" applyAlignment="1">
      <alignment vertical="top"/>
    </xf>
    <xf numFmtId="0" fontId="3" fillId="0" borderId="4" xfId="19" applyFont="1" applyBorder="1" applyAlignment="1">
      <alignment horizontal="center" vertical="center"/>
    </xf>
    <xf numFmtId="0" fontId="3" fillId="0" borderId="16" xfId="0" applyFont="1" applyBorder="1" applyAlignment="1">
      <alignment horizontal="left"/>
    </xf>
    <xf numFmtId="0" fontId="3" fillId="0" borderId="16" xfId="0" applyFont="1" applyBorder="1" applyAlignment="1">
      <alignment vertical="top"/>
    </xf>
    <xf numFmtId="0" fontId="3" fillId="0" borderId="16" xfId="0" applyFont="1" applyBorder="1" applyAlignment="1">
      <alignment horizontal="center" vertical="center"/>
    </xf>
    <xf numFmtId="0" fontId="33" fillId="8" borderId="6" xfId="19" applyFont="1" applyFill="1" applyBorder="1" applyAlignment="1">
      <alignment horizontal="left"/>
    </xf>
    <xf numFmtId="0" fontId="33" fillId="8" borderId="6" xfId="19" applyFont="1" applyFill="1" applyBorder="1" applyAlignment="1">
      <alignment vertical="top"/>
    </xf>
    <xf numFmtId="0" fontId="33" fillId="8" borderId="6" xfId="0" applyFont="1" applyFill="1" applyBorder="1"/>
    <xf numFmtId="0" fontId="33" fillId="8" borderId="6" xfId="19" applyFont="1" applyFill="1" applyBorder="1" applyAlignment="1">
      <alignment horizontal="center" vertical="center"/>
    </xf>
    <xf numFmtId="0" fontId="58" fillId="0" borderId="5" xfId="22" applyFont="1"/>
    <xf numFmtId="0" fontId="33" fillId="0" borderId="6" xfId="19" applyFont="1" applyBorder="1"/>
    <xf numFmtId="0" fontId="33" fillId="0" borderId="6" xfId="19" applyFont="1" applyBorder="1" applyAlignment="1">
      <alignment horizontal="left" vertical="top"/>
    </xf>
  </cellXfs>
  <cellStyles count="31">
    <cellStyle name="Hyperlink" xfId="1" builtinId="8"/>
    <cellStyle name="Hyperlink 2" xfId="3" xr:uid="{00000000-0005-0000-0000-000000000000}"/>
    <cellStyle name="Hyperlink 2 2" xfId="15" xr:uid="{00000000-0005-0000-0000-000001000000}"/>
    <cellStyle name="Hyperlink 2 3" xfId="23" xr:uid="{00000000-0005-0000-0000-000002000000}"/>
    <cellStyle name="Hyperlink 3" xfId="5" xr:uid="{00000000-0005-0000-0000-000003000000}"/>
    <cellStyle name="Hyperlink 3 2" xfId="17" xr:uid="{00000000-0005-0000-0000-000004000000}"/>
    <cellStyle name="Hyperlink 4" xfId="10" xr:uid="{00000000-0005-0000-0000-000005000000}"/>
    <cellStyle name="Hyperlink 5" xfId="12" xr:uid="{00000000-0005-0000-0000-000006000000}"/>
    <cellStyle name="Link 2" xfId="16" xr:uid="{00000000-0005-0000-0000-000007000000}"/>
    <cellStyle name="Normal" xfId="0" builtinId="0"/>
    <cellStyle name="Normal 2" xfId="2" xr:uid="{00000000-0005-0000-0000-000008000000}"/>
    <cellStyle name="Normal 2 2" xfId="13" xr:uid="{00000000-0005-0000-0000-000009000000}"/>
    <cellStyle name="Normal 2 3" xfId="20" xr:uid="{00000000-0005-0000-0000-00000A000000}"/>
    <cellStyle name="Normal 3" xfId="4" xr:uid="{00000000-0005-0000-0000-00000B000000}"/>
    <cellStyle name="Normal 3 2" xfId="8" xr:uid="{00000000-0005-0000-0000-00000C000000}"/>
    <cellStyle name="Normal 3 2 2" xfId="25" xr:uid="{00000000-0005-0000-0000-00000D000000}"/>
    <cellStyle name="Normal 4" xfId="9" xr:uid="{00000000-0005-0000-0000-00000E000000}"/>
    <cellStyle name="Normal 4 2" xfId="18" xr:uid="{00000000-0005-0000-0000-00000F000000}"/>
    <cellStyle name="Normal 5" xfId="14" xr:uid="{00000000-0005-0000-0000-000010000000}"/>
    <cellStyle name="Normal 6" xfId="11" xr:uid="{00000000-0005-0000-0000-000011000000}"/>
    <cellStyle name="Normal 6 2" xfId="26" xr:uid="{00000000-0005-0000-0000-000012000000}"/>
    <cellStyle name="표준 2" xfId="6" xr:uid="{00000000-0005-0000-0000-00001B000000}"/>
    <cellStyle name="표준 2 2" xfId="21" xr:uid="{00000000-0005-0000-0000-00001C000000}"/>
    <cellStyle name="하이퍼링크 2" xfId="7" xr:uid="{00000000-0005-0000-0000-00001D000000}"/>
    <cellStyle name="하이퍼링크 2 2" xfId="24" xr:uid="{00000000-0005-0000-0000-00001E000000}"/>
    <cellStyle name="一般 2" xfId="19" xr:uid="{00000000-0005-0000-0000-000014000000}"/>
    <cellStyle name="一般 3" xfId="27" xr:uid="{00000000-0005-0000-0000-000015000000}"/>
    <cellStyle name="一般 4" xfId="29" xr:uid="{00000000-0005-0000-0000-000016000000}"/>
    <cellStyle name="一般 5" xfId="30" xr:uid="{00000000-0005-0000-0000-000017000000}"/>
    <cellStyle name="超連結 2" xfId="22" xr:uid="{00000000-0005-0000-0000-000019000000}"/>
    <cellStyle name="超連結 3" xfId="28" xr:uid="{00000000-0005-0000-0000-00001A000000}"/>
  </cellStyles>
  <dxfs count="7">
    <dxf>
      <font>
        <color rgb="FF9C0006"/>
      </font>
      <fill>
        <patternFill patternType="solid">
          <fgColor rgb="FFFFC7CE"/>
          <bgColor rgb="FFFFC7CE"/>
        </patternFill>
      </fill>
    </dxf>
    <dxf>
      <font>
        <color rgb="FF006100"/>
      </font>
      <fill>
        <patternFill patternType="solid">
          <fgColor rgb="FFC6EFCE"/>
          <bgColor rgb="FFC6EFCE"/>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ill>
        <patternFill patternType="solid">
          <fgColor rgb="FFF3F3F3"/>
          <bgColor rgb="FFF3F3F3"/>
        </patternFill>
      </fill>
    </dxf>
    <dxf>
      <fill>
        <patternFill patternType="solid">
          <fgColor rgb="FFFFFFFF"/>
          <bgColor rgb="FFFFFFFF"/>
        </patternFill>
      </fill>
    </dxf>
    <dxf>
      <fill>
        <patternFill patternType="solid">
          <fgColor rgb="FFBDBDBD"/>
          <bgColor rgb="FFBDBDBD"/>
        </patternFill>
      </fill>
    </dxf>
  </dxfs>
  <tableStyles count="1" defaultTableStyle="TableStyleMedium2" defaultPivotStyle="PivotStyleLight16">
    <tableStyle name="Speaker suggetsions-style" pivot="0" count="3" xr9:uid="{00000000-0011-0000-FFFF-FFFF00000000}">
      <tableStyleElement type="headerRow" dxfId="6"/>
      <tableStyleElement type="firstRowStripe" dxfId="5"/>
      <tableStyleElement type="secondRowStripe" dxfId="4"/>
    </tableStyle>
  </tableStyles>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40564928254003302"/>
          <c:y val="8.3333333333333329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A8F-4C0C-8861-C8BD5FC9A0DA}"/>
              </c:ext>
            </c:extLst>
          </c:dPt>
          <c:dPt>
            <c:idx val="1"/>
            <c:bubble3D val="0"/>
            <c:spPr>
              <a:solidFill>
                <a:schemeClr val="accent2"/>
              </a:solidFill>
            </c:spPr>
            <c:extLst>
              <c:ext xmlns:c16="http://schemas.microsoft.com/office/drawing/2014/chart" uri="{C3380CC4-5D6E-409C-BE32-E72D297353CC}">
                <c16:uniqueId val="{00000003-8A8F-4C0C-8861-C8BD5FC9A0DA}"/>
              </c:ext>
            </c:extLst>
          </c:dPt>
          <c:dPt>
            <c:idx val="2"/>
            <c:bubble3D val="0"/>
            <c:spPr>
              <a:solidFill>
                <a:schemeClr val="accent3"/>
              </a:solidFill>
            </c:spPr>
            <c:extLst>
              <c:ext xmlns:c16="http://schemas.microsoft.com/office/drawing/2014/chart" uri="{C3380CC4-5D6E-409C-BE32-E72D297353CC}">
                <c16:uniqueId val="{00000005-8A8F-4C0C-8861-C8BD5FC9A0D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ALT!$C$20:$C$22</c:f>
              <c:strCache>
                <c:ptCount val="3"/>
                <c:pt idx="0">
                  <c:v>G</c:v>
                </c:pt>
                <c:pt idx="1">
                  <c:v>U</c:v>
                </c:pt>
                <c:pt idx="2">
                  <c:v>I</c:v>
                </c:pt>
              </c:strCache>
            </c:strRef>
          </c:cat>
          <c:val>
            <c:numRef>
              <c:f>ALT!$D$20:$D$22</c:f>
              <c:numCache>
                <c:formatCode>General</c:formatCode>
                <c:ptCount val="3"/>
                <c:pt idx="0">
                  <c:v>2</c:v>
                </c:pt>
                <c:pt idx="1">
                  <c:v>0</c:v>
                </c:pt>
                <c:pt idx="2">
                  <c:v>11</c:v>
                </c:pt>
              </c:numCache>
            </c:numRef>
          </c:val>
          <c:extLst>
            <c:ext xmlns:c16="http://schemas.microsoft.com/office/drawing/2014/chart" uri="{C3380CC4-5D6E-409C-BE32-E72D297353CC}">
              <c16:uniqueId val="{00000006-8A8F-4C0C-8861-C8BD5FC9A0D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7655346255559591"/>
          <c:y val="3.8095238095238099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2410-41B7-8B07-5BE3652801D5}"/>
              </c:ext>
            </c:extLst>
          </c:dPt>
          <c:dPt>
            <c:idx val="1"/>
            <c:bubble3D val="0"/>
            <c:spPr>
              <a:solidFill>
                <a:schemeClr val="accent2"/>
              </a:solidFill>
            </c:spPr>
            <c:extLst>
              <c:ext xmlns:c16="http://schemas.microsoft.com/office/drawing/2014/chart" uri="{C3380CC4-5D6E-409C-BE32-E72D297353CC}">
                <c16:uniqueId val="{00000003-2410-41B7-8B07-5BE3652801D5}"/>
              </c:ext>
            </c:extLst>
          </c:dPt>
          <c:dPt>
            <c:idx val="2"/>
            <c:bubble3D val="0"/>
            <c:spPr>
              <a:solidFill>
                <a:schemeClr val="accent3"/>
              </a:solidFill>
            </c:spPr>
            <c:extLst>
              <c:ext xmlns:c16="http://schemas.microsoft.com/office/drawing/2014/chart" uri="{C3380CC4-5D6E-409C-BE32-E72D297353CC}">
                <c16:uniqueId val="{00000005-2410-41B7-8B07-5BE3652801D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MS!$C$20:$C$22</c:f>
              <c:strCache>
                <c:ptCount val="3"/>
                <c:pt idx="0">
                  <c:v>G</c:v>
                </c:pt>
                <c:pt idx="1">
                  <c:v>U</c:v>
                </c:pt>
                <c:pt idx="2">
                  <c:v>I</c:v>
                </c:pt>
              </c:strCache>
            </c:strRef>
          </c:cat>
          <c:val>
            <c:numRef>
              <c:f>MS!$D$20:$D$22</c:f>
              <c:numCache>
                <c:formatCode>General</c:formatCode>
                <c:ptCount val="3"/>
                <c:pt idx="0">
                  <c:v>2</c:v>
                </c:pt>
                <c:pt idx="1">
                  <c:v>4</c:v>
                </c:pt>
                <c:pt idx="2">
                  <c:v>7</c:v>
                </c:pt>
              </c:numCache>
            </c:numRef>
          </c:val>
          <c:extLst>
            <c:ext xmlns:c16="http://schemas.microsoft.com/office/drawing/2014/chart" uri="{C3380CC4-5D6E-409C-BE32-E72D297353CC}">
              <c16:uniqueId val="{00000006-2410-41B7-8B07-5BE3652801D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layout>
        <c:manualLayout>
          <c:xMode val="edge"/>
          <c:yMode val="edge"/>
          <c:x val="0.26894308943089434"/>
          <c:y val="0.04"/>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D9D-454C-B784-830B517DB0C5}"/>
              </c:ext>
            </c:extLst>
          </c:dPt>
          <c:dPt>
            <c:idx val="1"/>
            <c:bubble3D val="0"/>
            <c:spPr>
              <a:solidFill>
                <a:schemeClr val="accent2"/>
              </a:solidFill>
            </c:spPr>
            <c:extLst>
              <c:ext xmlns:c16="http://schemas.microsoft.com/office/drawing/2014/chart" uri="{C3380CC4-5D6E-409C-BE32-E72D297353CC}">
                <c16:uniqueId val="{00000003-5D9D-454C-B784-830B517DB0C5}"/>
              </c:ext>
            </c:extLst>
          </c:dPt>
          <c:dPt>
            <c:idx val="2"/>
            <c:bubble3D val="0"/>
            <c:spPr>
              <a:solidFill>
                <a:schemeClr val="accent3"/>
              </a:solidFill>
            </c:spPr>
            <c:extLst>
              <c:ext xmlns:c16="http://schemas.microsoft.com/office/drawing/2014/chart" uri="{C3380CC4-5D6E-409C-BE32-E72D297353CC}">
                <c16:uniqueId val="{00000005-5D9D-454C-B784-830B517DB0C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MS!$F$20:$F$22</c:f>
              <c:strCache>
                <c:ptCount val="3"/>
                <c:pt idx="0">
                  <c:v>EU</c:v>
                </c:pt>
                <c:pt idx="1">
                  <c:v>Asia</c:v>
                </c:pt>
                <c:pt idx="2">
                  <c:v>US</c:v>
                </c:pt>
              </c:strCache>
            </c:strRef>
          </c:cat>
          <c:val>
            <c:numRef>
              <c:f>MS!$G$20:$G$22</c:f>
              <c:numCache>
                <c:formatCode>General</c:formatCode>
                <c:ptCount val="3"/>
                <c:pt idx="0">
                  <c:v>4</c:v>
                </c:pt>
                <c:pt idx="1">
                  <c:v>5</c:v>
                </c:pt>
                <c:pt idx="2">
                  <c:v>4</c:v>
                </c:pt>
              </c:numCache>
            </c:numRef>
          </c:val>
          <c:extLst>
            <c:ext xmlns:c16="http://schemas.microsoft.com/office/drawing/2014/chart" uri="{C3380CC4-5D6E-409C-BE32-E72D297353CC}">
              <c16:uniqueId val="{00000006-5D9D-454C-B784-830B517DB0C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E3D-4CB7-A451-E5E379241495}"/>
              </c:ext>
            </c:extLst>
          </c:dPt>
          <c:dPt>
            <c:idx val="1"/>
            <c:bubble3D val="0"/>
            <c:spPr>
              <a:solidFill>
                <a:schemeClr val="accent2"/>
              </a:solidFill>
            </c:spPr>
            <c:extLst>
              <c:ext xmlns:c16="http://schemas.microsoft.com/office/drawing/2014/chart" uri="{C3380CC4-5D6E-409C-BE32-E72D297353CC}">
                <c16:uniqueId val="{00000003-5E3D-4CB7-A451-E5E37924149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MS!$I$20:$I$21</c:f>
              <c:strCache>
                <c:ptCount val="2"/>
                <c:pt idx="0">
                  <c:v>M</c:v>
                </c:pt>
                <c:pt idx="1">
                  <c:v>F</c:v>
                </c:pt>
              </c:strCache>
            </c:strRef>
          </c:cat>
          <c:val>
            <c:numRef>
              <c:f>MS!$J$20:$J$21</c:f>
              <c:numCache>
                <c:formatCode>General</c:formatCode>
                <c:ptCount val="2"/>
                <c:pt idx="0">
                  <c:v>10</c:v>
                </c:pt>
                <c:pt idx="1">
                  <c:v>3</c:v>
                </c:pt>
              </c:numCache>
            </c:numRef>
          </c:val>
          <c:extLst>
            <c:ext xmlns:c16="http://schemas.microsoft.com/office/drawing/2014/chart" uri="{C3380CC4-5D6E-409C-BE32-E72D297353CC}">
              <c16:uniqueId val="{00000004-5E3D-4CB7-A451-E5E37924149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160304961879772"/>
          <c:y val="7.7669902912621352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713-4686-8473-284EFE9C7BA9}"/>
              </c:ext>
            </c:extLst>
          </c:dPt>
          <c:dPt>
            <c:idx val="1"/>
            <c:bubble3D val="0"/>
            <c:spPr>
              <a:solidFill>
                <a:schemeClr val="accent2"/>
              </a:solidFill>
            </c:spPr>
            <c:extLst>
              <c:ext xmlns:c16="http://schemas.microsoft.com/office/drawing/2014/chart" uri="{C3380CC4-5D6E-409C-BE32-E72D297353CC}">
                <c16:uniqueId val="{00000003-A713-4686-8473-284EFE9C7BA9}"/>
              </c:ext>
            </c:extLst>
          </c:dPt>
          <c:dPt>
            <c:idx val="2"/>
            <c:bubble3D val="0"/>
            <c:spPr>
              <a:solidFill>
                <a:schemeClr val="accent3"/>
              </a:solidFill>
            </c:spPr>
            <c:extLst>
              <c:ext xmlns:c16="http://schemas.microsoft.com/office/drawing/2014/chart" uri="{C3380CC4-5D6E-409C-BE32-E72D297353CC}">
                <c16:uniqueId val="{00000005-A713-4686-8473-284EFE9C7BA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MT!$C$20:$C$22</c:f>
              <c:strCache>
                <c:ptCount val="3"/>
                <c:pt idx="0">
                  <c:v>G</c:v>
                </c:pt>
                <c:pt idx="1">
                  <c:v>U</c:v>
                </c:pt>
                <c:pt idx="2">
                  <c:v>I</c:v>
                </c:pt>
              </c:strCache>
            </c:strRef>
          </c:cat>
          <c:val>
            <c:numRef>
              <c:f>MT!$D$20:$D$22</c:f>
              <c:numCache>
                <c:formatCode>General</c:formatCode>
                <c:ptCount val="3"/>
                <c:pt idx="0">
                  <c:v>1</c:v>
                </c:pt>
                <c:pt idx="1">
                  <c:v>1</c:v>
                </c:pt>
                <c:pt idx="2">
                  <c:v>11</c:v>
                </c:pt>
              </c:numCache>
            </c:numRef>
          </c:val>
          <c:extLst>
            <c:ext xmlns:c16="http://schemas.microsoft.com/office/drawing/2014/chart" uri="{C3380CC4-5D6E-409C-BE32-E72D297353CC}">
              <c16:uniqueId val="{00000006-A713-4686-8473-284EFE9C7BA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17D-4D08-8CC5-52D230080B80}"/>
              </c:ext>
            </c:extLst>
          </c:dPt>
          <c:dPt>
            <c:idx val="1"/>
            <c:bubble3D val="0"/>
            <c:spPr>
              <a:solidFill>
                <a:schemeClr val="accent2"/>
              </a:solidFill>
            </c:spPr>
            <c:extLst>
              <c:ext xmlns:c16="http://schemas.microsoft.com/office/drawing/2014/chart" uri="{C3380CC4-5D6E-409C-BE32-E72D297353CC}">
                <c16:uniqueId val="{00000003-817D-4D08-8CC5-52D230080B80}"/>
              </c:ext>
            </c:extLst>
          </c:dPt>
          <c:dPt>
            <c:idx val="2"/>
            <c:bubble3D val="0"/>
            <c:spPr>
              <a:solidFill>
                <a:schemeClr val="accent3"/>
              </a:solidFill>
            </c:spPr>
            <c:extLst>
              <c:ext xmlns:c16="http://schemas.microsoft.com/office/drawing/2014/chart" uri="{C3380CC4-5D6E-409C-BE32-E72D297353CC}">
                <c16:uniqueId val="{00000005-817D-4D08-8CC5-52D230080B8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MT!$F$20:$F$22</c:f>
              <c:strCache>
                <c:ptCount val="3"/>
                <c:pt idx="0">
                  <c:v>EU</c:v>
                </c:pt>
                <c:pt idx="1">
                  <c:v>Asia</c:v>
                </c:pt>
                <c:pt idx="2">
                  <c:v>US</c:v>
                </c:pt>
              </c:strCache>
            </c:strRef>
          </c:cat>
          <c:val>
            <c:numRef>
              <c:f>MT!$G$20:$G$22</c:f>
              <c:numCache>
                <c:formatCode>General</c:formatCode>
                <c:ptCount val="3"/>
                <c:pt idx="0">
                  <c:v>4</c:v>
                </c:pt>
                <c:pt idx="1">
                  <c:v>4</c:v>
                </c:pt>
                <c:pt idx="2">
                  <c:v>5</c:v>
                </c:pt>
              </c:numCache>
            </c:numRef>
          </c:val>
          <c:extLst>
            <c:ext xmlns:c16="http://schemas.microsoft.com/office/drawing/2014/chart" uri="{C3380CC4-5D6E-409C-BE32-E72D297353CC}">
              <c16:uniqueId val="{00000006-817D-4D08-8CC5-52D230080B8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756-465E-A45E-487BB8E25634}"/>
              </c:ext>
            </c:extLst>
          </c:dPt>
          <c:dPt>
            <c:idx val="1"/>
            <c:bubble3D val="0"/>
            <c:spPr>
              <a:solidFill>
                <a:schemeClr val="accent2"/>
              </a:solidFill>
            </c:spPr>
            <c:extLst>
              <c:ext xmlns:c16="http://schemas.microsoft.com/office/drawing/2014/chart" uri="{C3380CC4-5D6E-409C-BE32-E72D297353CC}">
                <c16:uniqueId val="{00000003-C756-465E-A45E-487BB8E25634}"/>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MT!$I$20:$I$21</c:f>
              <c:strCache>
                <c:ptCount val="2"/>
                <c:pt idx="0">
                  <c:v>M</c:v>
                </c:pt>
                <c:pt idx="1">
                  <c:v>F</c:v>
                </c:pt>
              </c:strCache>
            </c:strRef>
          </c:cat>
          <c:val>
            <c:numRef>
              <c:f>MT!$J$20:$J$21</c:f>
              <c:numCache>
                <c:formatCode>General</c:formatCode>
                <c:ptCount val="2"/>
                <c:pt idx="0">
                  <c:v>11</c:v>
                </c:pt>
                <c:pt idx="1">
                  <c:v>2</c:v>
                </c:pt>
              </c:numCache>
            </c:numRef>
          </c:val>
          <c:extLst>
            <c:ext xmlns:c16="http://schemas.microsoft.com/office/drawing/2014/chart" uri="{C3380CC4-5D6E-409C-BE32-E72D297353CC}">
              <c16:uniqueId val="{00000004-C756-465E-A45E-487BB8E25634}"/>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BED-44C0-BDA1-88B5F0DD5D4B}"/>
              </c:ext>
            </c:extLst>
          </c:dPt>
          <c:dPt>
            <c:idx val="1"/>
            <c:bubble3D val="0"/>
            <c:spPr>
              <a:solidFill>
                <a:schemeClr val="accent2"/>
              </a:solidFill>
            </c:spPr>
            <c:extLst>
              <c:ext xmlns:c16="http://schemas.microsoft.com/office/drawing/2014/chart" uri="{C3380CC4-5D6E-409C-BE32-E72D297353CC}">
                <c16:uniqueId val="{00000003-ABED-44C0-BDA1-88B5F0DD5D4B}"/>
              </c:ext>
            </c:extLst>
          </c:dPt>
          <c:dPt>
            <c:idx val="2"/>
            <c:bubble3D val="0"/>
            <c:spPr>
              <a:solidFill>
                <a:schemeClr val="accent3"/>
              </a:solidFill>
            </c:spPr>
            <c:extLst>
              <c:ext xmlns:c16="http://schemas.microsoft.com/office/drawing/2014/chart" uri="{C3380CC4-5D6E-409C-BE32-E72D297353CC}">
                <c16:uniqueId val="{00000005-ABED-44C0-BDA1-88B5F0DD5D4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NC!$C$19:$C$21</c:f>
              <c:strCache>
                <c:ptCount val="3"/>
                <c:pt idx="0">
                  <c:v>G</c:v>
                </c:pt>
                <c:pt idx="1">
                  <c:v>U</c:v>
                </c:pt>
                <c:pt idx="2">
                  <c:v>I</c:v>
                </c:pt>
              </c:strCache>
            </c:strRef>
          </c:cat>
          <c:val>
            <c:numRef>
              <c:f>NC!$D$19:$D$21</c:f>
              <c:numCache>
                <c:formatCode>General</c:formatCode>
                <c:ptCount val="3"/>
                <c:pt idx="0">
                  <c:v>2</c:v>
                </c:pt>
                <c:pt idx="1">
                  <c:v>6</c:v>
                </c:pt>
                <c:pt idx="2">
                  <c:v>5</c:v>
                </c:pt>
              </c:numCache>
            </c:numRef>
          </c:val>
          <c:extLst>
            <c:ext xmlns:c16="http://schemas.microsoft.com/office/drawing/2014/chart" uri="{C3380CC4-5D6E-409C-BE32-E72D297353CC}">
              <c16:uniqueId val="{00000006-ABED-44C0-BDA1-88B5F0DD5D4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0BD-4986-BE64-30D8A1394DE6}"/>
              </c:ext>
            </c:extLst>
          </c:dPt>
          <c:dPt>
            <c:idx val="1"/>
            <c:bubble3D val="0"/>
            <c:spPr>
              <a:solidFill>
                <a:schemeClr val="accent2"/>
              </a:solidFill>
            </c:spPr>
            <c:extLst>
              <c:ext xmlns:c16="http://schemas.microsoft.com/office/drawing/2014/chart" uri="{C3380CC4-5D6E-409C-BE32-E72D297353CC}">
                <c16:uniqueId val="{00000003-40BD-4986-BE64-30D8A1394DE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NC!$I$19:$I$20</c:f>
              <c:strCache>
                <c:ptCount val="2"/>
                <c:pt idx="0">
                  <c:v>M</c:v>
                </c:pt>
                <c:pt idx="1">
                  <c:v>F</c:v>
                </c:pt>
              </c:strCache>
            </c:strRef>
          </c:cat>
          <c:val>
            <c:numRef>
              <c:f>NC!$J$19:$J$20</c:f>
              <c:numCache>
                <c:formatCode>General</c:formatCode>
                <c:ptCount val="2"/>
                <c:pt idx="0">
                  <c:v>9</c:v>
                </c:pt>
                <c:pt idx="1">
                  <c:v>4</c:v>
                </c:pt>
              </c:numCache>
            </c:numRef>
          </c:val>
          <c:extLst>
            <c:ext xmlns:c16="http://schemas.microsoft.com/office/drawing/2014/chart" uri="{C3380CC4-5D6E-409C-BE32-E72D297353CC}">
              <c16:uniqueId val="{00000004-40BD-4986-BE64-30D8A1394DE6}"/>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D48D-4444-978E-9D0907246631}"/>
              </c:ext>
            </c:extLst>
          </c:dPt>
          <c:dPt>
            <c:idx val="1"/>
            <c:bubble3D val="0"/>
            <c:spPr>
              <a:solidFill>
                <a:schemeClr val="accent2"/>
              </a:solidFill>
            </c:spPr>
            <c:extLst>
              <c:ext xmlns:c16="http://schemas.microsoft.com/office/drawing/2014/chart" uri="{C3380CC4-5D6E-409C-BE32-E72D297353CC}">
                <c16:uniqueId val="{00000003-D48D-4444-978E-9D0907246631}"/>
              </c:ext>
            </c:extLst>
          </c:dPt>
          <c:dPt>
            <c:idx val="2"/>
            <c:bubble3D val="0"/>
            <c:spPr>
              <a:solidFill>
                <a:schemeClr val="accent3"/>
              </a:solidFill>
            </c:spPr>
            <c:extLst>
              <c:ext xmlns:c16="http://schemas.microsoft.com/office/drawing/2014/chart" uri="{C3380CC4-5D6E-409C-BE32-E72D297353CC}">
                <c16:uniqueId val="{00000005-D48D-4444-978E-9D090724663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NC!$F$19:$F$21</c:f>
              <c:strCache>
                <c:ptCount val="3"/>
                <c:pt idx="0">
                  <c:v>EU</c:v>
                </c:pt>
                <c:pt idx="1">
                  <c:v>Asia</c:v>
                </c:pt>
                <c:pt idx="2">
                  <c:v>US</c:v>
                </c:pt>
              </c:strCache>
            </c:strRef>
          </c:cat>
          <c:val>
            <c:numRef>
              <c:f>NC!$G$19:$G$21</c:f>
              <c:numCache>
                <c:formatCode>General</c:formatCode>
                <c:ptCount val="3"/>
                <c:pt idx="0">
                  <c:v>4</c:v>
                </c:pt>
                <c:pt idx="1">
                  <c:v>4</c:v>
                </c:pt>
                <c:pt idx="2">
                  <c:v>5</c:v>
                </c:pt>
              </c:numCache>
            </c:numRef>
          </c:val>
          <c:extLst>
            <c:ext xmlns:c16="http://schemas.microsoft.com/office/drawing/2014/chart" uri="{C3380CC4-5D6E-409C-BE32-E72D297353CC}">
              <c16:uniqueId val="{00000006-D48D-4444-978E-9D0907246631}"/>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8493224546026772"/>
          <c:y val="6.3492063492063489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30C-40CB-87BE-E10CF5D3D035}"/>
              </c:ext>
            </c:extLst>
          </c:dPt>
          <c:dPt>
            <c:idx val="1"/>
            <c:bubble3D val="0"/>
            <c:spPr>
              <a:solidFill>
                <a:schemeClr val="accent2"/>
              </a:solidFill>
            </c:spPr>
            <c:extLst>
              <c:ext xmlns:c16="http://schemas.microsoft.com/office/drawing/2014/chart" uri="{C3380CC4-5D6E-409C-BE32-E72D297353CC}">
                <c16:uniqueId val="{00000003-130C-40CB-87BE-E10CF5D3D035}"/>
              </c:ext>
            </c:extLst>
          </c:dPt>
          <c:dPt>
            <c:idx val="2"/>
            <c:bubble3D val="0"/>
            <c:spPr>
              <a:solidFill>
                <a:schemeClr val="accent3"/>
              </a:solidFill>
            </c:spPr>
            <c:extLst>
              <c:ext xmlns:c16="http://schemas.microsoft.com/office/drawing/2014/chart" uri="{C3380CC4-5D6E-409C-BE32-E72D297353CC}">
                <c16:uniqueId val="{00000005-130C-40CB-87BE-E10CF5D3D03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ODI!$C$19:$C$21</c:f>
              <c:strCache>
                <c:ptCount val="3"/>
                <c:pt idx="0">
                  <c:v>G</c:v>
                </c:pt>
                <c:pt idx="1">
                  <c:v>U</c:v>
                </c:pt>
                <c:pt idx="2">
                  <c:v>I</c:v>
                </c:pt>
              </c:strCache>
            </c:strRef>
          </c:cat>
          <c:val>
            <c:numRef>
              <c:f>ODI!$D$19:$D$21</c:f>
              <c:numCache>
                <c:formatCode>General</c:formatCode>
                <c:ptCount val="3"/>
                <c:pt idx="0">
                  <c:v>1</c:v>
                </c:pt>
                <c:pt idx="1">
                  <c:v>5</c:v>
                </c:pt>
                <c:pt idx="2">
                  <c:v>7</c:v>
                </c:pt>
              </c:numCache>
            </c:numRef>
          </c:val>
          <c:extLst>
            <c:ext xmlns:c16="http://schemas.microsoft.com/office/drawing/2014/chart" uri="{C3380CC4-5D6E-409C-BE32-E72D297353CC}">
              <c16:uniqueId val="{00000006-130C-40CB-87BE-E10CF5D3D03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60A3-4AA8-AD5C-236D5C73C691}"/>
              </c:ext>
            </c:extLst>
          </c:dPt>
          <c:dPt>
            <c:idx val="1"/>
            <c:bubble3D val="0"/>
            <c:spPr>
              <a:solidFill>
                <a:schemeClr val="accent2"/>
              </a:solidFill>
            </c:spPr>
            <c:extLst>
              <c:ext xmlns:c16="http://schemas.microsoft.com/office/drawing/2014/chart" uri="{C3380CC4-5D6E-409C-BE32-E72D297353CC}">
                <c16:uniqueId val="{00000003-60A3-4AA8-AD5C-236D5C73C691}"/>
              </c:ext>
            </c:extLst>
          </c:dPt>
          <c:dPt>
            <c:idx val="2"/>
            <c:bubble3D val="0"/>
            <c:spPr>
              <a:solidFill>
                <a:schemeClr val="accent3"/>
              </a:solidFill>
            </c:spPr>
            <c:extLst>
              <c:ext xmlns:c16="http://schemas.microsoft.com/office/drawing/2014/chart" uri="{C3380CC4-5D6E-409C-BE32-E72D297353CC}">
                <c16:uniqueId val="{00000005-60A3-4AA8-AD5C-236D5C73C69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ALT!$F$20:$F$22</c:f>
              <c:strCache>
                <c:ptCount val="3"/>
                <c:pt idx="0">
                  <c:v>EU</c:v>
                </c:pt>
                <c:pt idx="1">
                  <c:v>Asia</c:v>
                </c:pt>
                <c:pt idx="2">
                  <c:v>US</c:v>
                </c:pt>
              </c:strCache>
            </c:strRef>
          </c:cat>
          <c:val>
            <c:numRef>
              <c:f>ALT!$G$20:$G$22</c:f>
              <c:numCache>
                <c:formatCode>General</c:formatCode>
                <c:ptCount val="3"/>
                <c:pt idx="0">
                  <c:v>3</c:v>
                </c:pt>
                <c:pt idx="1">
                  <c:v>4</c:v>
                </c:pt>
                <c:pt idx="2">
                  <c:v>6</c:v>
                </c:pt>
              </c:numCache>
            </c:numRef>
          </c:val>
          <c:extLst>
            <c:ext xmlns:c16="http://schemas.microsoft.com/office/drawing/2014/chart" uri="{C3380CC4-5D6E-409C-BE32-E72D297353CC}">
              <c16:uniqueId val="{00000006-60A3-4AA8-AD5C-236D5C73C691}"/>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3ADE-4254-9138-387DEE46390D}"/>
              </c:ext>
            </c:extLst>
          </c:dPt>
          <c:dPt>
            <c:idx val="1"/>
            <c:bubble3D val="0"/>
            <c:spPr>
              <a:solidFill>
                <a:schemeClr val="accent2"/>
              </a:solidFill>
            </c:spPr>
            <c:extLst>
              <c:ext xmlns:c16="http://schemas.microsoft.com/office/drawing/2014/chart" uri="{C3380CC4-5D6E-409C-BE32-E72D297353CC}">
                <c16:uniqueId val="{00000003-3ADE-4254-9138-387DEE46390D}"/>
              </c:ext>
            </c:extLst>
          </c:dPt>
          <c:dPt>
            <c:idx val="2"/>
            <c:bubble3D val="0"/>
            <c:spPr>
              <a:solidFill>
                <a:schemeClr val="accent3"/>
              </a:solidFill>
            </c:spPr>
            <c:extLst>
              <c:ext xmlns:c16="http://schemas.microsoft.com/office/drawing/2014/chart" uri="{C3380CC4-5D6E-409C-BE32-E72D297353CC}">
                <c16:uniqueId val="{00000005-3ADE-4254-9138-387DEE46390D}"/>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ODI!$F$19:$F$21</c:f>
              <c:strCache>
                <c:ptCount val="3"/>
                <c:pt idx="0">
                  <c:v>EU</c:v>
                </c:pt>
                <c:pt idx="1">
                  <c:v>Asia</c:v>
                </c:pt>
                <c:pt idx="2">
                  <c:v>US</c:v>
                </c:pt>
              </c:strCache>
            </c:strRef>
          </c:cat>
          <c:val>
            <c:numRef>
              <c:f>ODI!$G$19:$G$21</c:f>
              <c:numCache>
                <c:formatCode>General</c:formatCode>
                <c:ptCount val="3"/>
                <c:pt idx="0">
                  <c:v>5</c:v>
                </c:pt>
                <c:pt idx="1">
                  <c:v>4</c:v>
                </c:pt>
                <c:pt idx="2">
                  <c:v>4</c:v>
                </c:pt>
              </c:numCache>
            </c:numRef>
          </c:val>
          <c:extLst>
            <c:ext xmlns:c16="http://schemas.microsoft.com/office/drawing/2014/chart" uri="{C3380CC4-5D6E-409C-BE32-E72D297353CC}">
              <c16:uniqueId val="{00000006-3ADE-4254-9138-387DEE46390D}"/>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8C8-4BD4-8DEE-E64A126600E0}"/>
              </c:ext>
            </c:extLst>
          </c:dPt>
          <c:dPt>
            <c:idx val="1"/>
            <c:bubble3D val="0"/>
            <c:spPr>
              <a:solidFill>
                <a:schemeClr val="accent2"/>
              </a:solidFill>
            </c:spPr>
            <c:extLst>
              <c:ext xmlns:c16="http://schemas.microsoft.com/office/drawing/2014/chart" uri="{C3380CC4-5D6E-409C-BE32-E72D297353CC}">
                <c16:uniqueId val="{00000003-98C8-4BD4-8DEE-E64A126600E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ODI!$I$19:$I$20</c:f>
              <c:strCache>
                <c:ptCount val="2"/>
                <c:pt idx="0">
                  <c:v>M</c:v>
                </c:pt>
                <c:pt idx="1">
                  <c:v>F</c:v>
                </c:pt>
              </c:strCache>
            </c:strRef>
          </c:cat>
          <c:val>
            <c:numRef>
              <c:f>ODI!$J$19:$J$20</c:f>
              <c:numCache>
                <c:formatCode>General</c:formatCode>
                <c:ptCount val="2"/>
                <c:pt idx="0">
                  <c:v>10</c:v>
                </c:pt>
                <c:pt idx="1">
                  <c:v>3</c:v>
                </c:pt>
              </c:numCache>
            </c:numRef>
          </c:val>
          <c:extLst>
            <c:ext xmlns:c16="http://schemas.microsoft.com/office/drawing/2014/chart" uri="{C3380CC4-5D6E-409C-BE32-E72D297353CC}">
              <c16:uniqueId val="{00000004-98C8-4BD4-8DEE-E64A126600E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7396002422774077"/>
          <c:y val="7.0175438596491224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869-401A-B016-26FB1F265541}"/>
              </c:ext>
            </c:extLst>
          </c:dPt>
          <c:dPt>
            <c:idx val="1"/>
            <c:bubble3D val="0"/>
            <c:spPr>
              <a:solidFill>
                <a:schemeClr val="accent2"/>
              </a:solidFill>
            </c:spPr>
            <c:extLst>
              <c:ext xmlns:c16="http://schemas.microsoft.com/office/drawing/2014/chart" uri="{C3380CC4-5D6E-409C-BE32-E72D297353CC}">
                <c16:uniqueId val="{00000003-8869-401A-B016-26FB1F265541}"/>
              </c:ext>
            </c:extLst>
          </c:dPt>
          <c:dPt>
            <c:idx val="2"/>
            <c:bubble3D val="0"/>
            <c:spPr>
              <a:solidFill>
                <a:schemeClr val="accent3"/>
              </a:solidFill>
            </c:spPr>
            <c:extLst>
              <c:ext xmlns:c16="http://schemas.microsoft.com/office/drawing/2014/chart" uri="{C3380CC4-5D6E-409C-BE32-E72D297353CC}">
                <c16:uniqueId val="{00000005-8869-401A-B016-26FB1F26554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RSD!$C$19:$C$21</c:f>
              <c:strCache>
                <c:ptCount val="3"/>
                <c:pt idx="0">
                  <c:v>G</c:v>
                </c:pt>
                <c:pt idx="1">
                  <c:v>U</c:v>
                </c:pt>
                <c:pt idx="2">
                  <c:v>I</c:v>
                </c:pt>
              </c:strCache>
            </c:strRef>
          </c:cat>
          <c:val>
            <c:numRef>
              <c:f>RSD!$D$19:$D$21</c:f>
              <c:numCache>
                <c:formatCode>General</c:formatCode>
                <c:ptCount val="3"/>
                <c:pt idx="0">
                  <c:v>1</c:v>
                </c:pt>
                <c:pt idx="1">
                  <c:v>5</c:v>
                </c:pt>
                <c:pt idx="2">
                  <c:v>8</c:v>
                </c:pt>
              </c:numCache>
            </c:numRef>
          </c:val>
          <c:extLst>
            <c:ext xmlns:c16="http://schemas.microsoft.com/office/drawing/2014/chart" uri="{C3380CC4-5D6E-409C-BE32-E72D297353CC}">
              <c16:uniqueId val="{00000006-8869-401A-B016-26FB1F265541}"/>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449-489F-986F-7C2961E397F3}"/>
              </c:ext>
            </c:extLst>
          </c:dPt>
          <c:dPt>
            <c:idx val="1"/>
            <c:bubble3D val="0"/>
            <c:spPr>
              <a:solidFill>
                <a:schemeClr val="accent2"/>
              </a:solidFill>
            </c:spPr>
            <c:extLst>
              <c:ext xmlns:c16="http://schemas.microsoft.com/office/drawing/2014/chart" uri="{C3380CC4-5D6E-409C-BE32-E72D297353CC}">
                <c16:uniqueId val="{00000003-1449-489F-986F-7C2961E397F3}"/>
              </c:ext>
            </c:extLst>
          </c:dPt>
          <c:dPt>
            <c:idx val="2"/>
            <c:bubble3D val="0"/>
            <c:spPr>
              <a:solidFill>
                <a:schemeClr val="accent3"/>
              </a:solidFill>
            </c:spPr>
            <c:extLst>
              <c:ext xmlns:c16="http://schemas.microsoft.com/office/drawing/2014/chart" uri="{C3380CC4-5D6E-409C-BE32-E72D297353CC}">
                <c16:uniqueId val="{00000005-1449-489F-986F-7C2961E397F3}"/>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RSD!$F$19:$F$21</c:f>
              <c:strCache>
                <c:ptCount val="3"/>
                <c:pt idx="0">
                  <c:v>EU</c:v>
                </c:pt>
                <c:pt idx="1">
                  <c:v>Asia</c:v>
                </c:pt>
                <c:pt idx="2">
                  <c:v>US</c:v>
                </c:pt>
              </c:strCache>
            </c:strRef>
          </c:cat>
          <c:val>
            <c:numRef>
              <c:f>RSD!$G$19:$G$21</c:f>
              <c:numCache>
                <c:formatCode>General</c:formatCode>
                <c:ptCount val="3"/>
                <c:pt idx="0">
                  <c:v>5</c:v>
                </c:pt>
                <c:pt idx="1">
                  <c:v>4</c:v>
                </c:pt>
                <c:pt idx="2">
                  <c:v>5</c:v>
                </c:pt>
              </c:numCache>
            </c:numRef>
          </c:val>
          <c:extLst>
            <c:ext xmlns:c16="http://schemas.microsoft.com/office/drawing/2014/chart" uri="{C3380CC4-5D6E-409C-BE32-E72D297353CC}">
              <c16:uniqueId val="{00000006-1449-489F-986F-7C2961E397F3}"/>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358-48BC-A079-9290C8A4A6FA}"/>
              </c:ext>
            </c:extLst>
          </c:dPt>
          <c:dPt>
            <c:idx val="1"/>
            <c:bubble3D val="0"/>
            <c:spPr>
              <a:solidFill>
                <a:schemeClr val="accent2"/>
              </a:solidFill>
            </c:spPr>
            <c:extLst>
              <c:ext xmlns:c16="http://schemas.microsoft.com/office/drawing/2014/chart" uri="{C3380CC4-5D6E-409C-BE32-E72D297353CC}">
                <c16:uniqueId val="{00000003-5358-48BC-A079-9290C8A4A6F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RSD!$I$19:$I$20</c:f>
              <c:strCache>
                <c:ptCount val="2"/>
                <c:pt idx="0">
                  <c:v>M</c:v>
                </c:pt>
                <c:pt idx="1">
                  <c:v>F</c:v>
                </c:pt>
              </c:strCache>
            </c:strRef>
          </c:cat>
          <c:val>
            <c:numRef>
              <c:f>RSD!$J$19:$J$20</c:f>
              <c:numCache>
                <c:formatCode>General</c:formatCode>
                <c:ptCount val="2"/>
                <c:pt idx="0">
                  <c:v>10</c:v>
                </c:pt>
                <c:pt idx="1">
                  <c:v>4</c:v>
                </c:pt>
              </c:numCache>
            </c:numRef>
          </c:val>
          <c:extLst>
            <c:ext xmlns:c16="http://schemas.microsoft.com/office/drawing/2014/chart" uri="{C3380CC4-5D6E-409C-BE32-E72D297353CC}">
              <c16:uniqueId val="{00000004-5358-48BC-A079-9290C8A4A6F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7D28-4061-8DD7-A1AC0BBCD53A}"/>
              </c:ext>
            </c:extLst>
          </c:dPt>
          <c:dPt>
            <c:idx val="1"/>
            <c:bubble3D val="0"/>
            <c:spPr>
              <a:solidFill>
                <a:schemeClr val="accent2"/>
              </a:solidFill>
            </c:spPr>
            <c:extLst>
              <c:ext xmlns:c16="http://schemas.microsoft.com/office/drawing/2014/chart" uri="{C3380CC4-5D6E-409C-BE32-E72D297353CC}">
                <c16:uniqueId val="{00000003-7D28-4061-8DD7-A1AC0BBCD53A}"/>
              </c:ext>
            </c:extLst>
          </c:dPt>
          <c:dPt>
            <c:idx val="2"/>
            <c:bubble3D val="0"/>
            <c:spPr>
              <a:solidFill>
                <a:schemeClr val="accent3"/>
              </a:solidFill>
            </c:spPr>
            <c:extLst>
              <c:ext xmlns:c16="http://schemas.microsoft.com/office/drawing/2014/chart" uri="{C3380CC4-5D6E-409C-BE32-E72D297353CC}">
                <c16:uniqueId val="{00000005-7D28-4061-8DD7-A1AC0BBCD53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SMB!$C$19:$C$21</c:f>
              <c:strCache>
                <c:ptCount val="3"/>
                <c:pt idx="0">
                  <c:v>G</c:v>
                </c:pt>
                <c:pt idx="1">
                  <c:v>U</c:v>
                </c:pt>
                <c:pt idx="2">
                  <c:v>I</c:v>
                </c:pt>
              </c:strCache>
            </c:strRef>
          </c:cat>
          <c:val>
            <c:numRef>
              <c:f>SMB!$D$19:$D$21</c:f>
              <c:numCache>
                <c:formatCode>General</c:formatCode>
                <c:ptCount val="3"/>
                <c:pt idx="0">
                  <c:v>1</c:v>
                </c:pt>
                <c:pt idx="1">
                  <c:v>9</c:v>
                </c:pt>
                <c:pt idx="2">
                  <c:v>3</c:v>
                </c:pt>
              </c:numCache>
            </c:numRef>
          </c:val>
          <c:extLst>
            <c:ext xmlns:c16="http://schemas.microsoft.com/office/drawing/2014/chart" uri="{C3380CC4-5D6E-409C-BE32-E72D297353CC}">
              <c16:uniqueId val="{00000006-7D28-4061-8DD7-A1AC0BBCD53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6C74-4E93-99E9-340FD11A5E46}"/>
              </c:ext>
            </c:extLst>
          </c:dPt>
          <c:dPt>
            <c:idx val="1"/>
            <c:bubble3D val="0"/>
            <c:spPr>
              <a:solidFill>
                <a:schemeClr val="accent2"/>
              </a:solidFill>
            </c:spPr>
            <c:extLst>
              <c:ext xmlns:c16="http://schemas.microsoft.com/office/drawing/2014/chart" uri="{C3380CC4-5D6E-409C-BE32-E72D297353CC}">
                <c16:uniqueId val="{00000003-6C74-4E93-99E9-340FD11A5E46}"/>
              </c:ext>
            </c:extLst>
          </c:dPt>
          <c:dPt>
            <c:idx val="2"/>
            <c:bubble3D val="0"/>
            <c:spPr>
              <a:solidFill>
                <a:schemeClr val="accent3"/>
              </a:solidFill>
            </c:spPr>
            <c:extLst>
              <c:ext xmlns:c16="http://schemas.microsoft.com/office/drawing/2014/chart" uri="{C3380CC4-5D6E-409C-BE32-E72D297353CC}">
                <c16:uniqueId val="{00000005-6C74-4E93-99E9-340FD11A5E4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SMB!$F$19:$F$21</c:f>
              <c:strCache>
                <c:ptCount val="3"/>
                <c:pt idx="0">
                  <c:v>EU</c:v>
                </c:pt>
                <c:pt idx="1">
                  <c:v>Asia</c:v>
                </c:pt>
                <c:pt idx="2">
                  <c:v>US</c:v>
                </c:pt>
              </c:strCache>
            </c:strRef>
          </c:cat>
          <c:val>
            <c:numRef>
              <c:f>SMB!$G$19:$G$21</c:f>
              <c:numCache>
                <c:formatCode>General</c:formatCode>
                <c:ptCount val="3"/>
                <c:pt idx="0">
                  <c:v>2</c:v>
                </c:pt>
                <c:pt idx="1">
                  <c:v>6</c:v>
                </c:pt>
                <c:pt idx="2">
                  <c:v>5</c:v>
                </c:pt>
              </c:numCache>
            </c:numRef>
          </c:val>
          <c:extLst>
            <c:ext xmlns:c16="http://schemas.microsoft.com/office/drawing/2014/chart" uri="{C3380CC4-5D6E-409C-BE32-E72D297353CC}">
              <c16:uniqueId val="{00000006-6C74-4E93-99E9-340FD11A5E46}"/>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771E-4EDA-B8F4-0B8CBA902701}"/>
              </c:ext>
            </c:extLst>
          </c:dPt>
          <c:dPt>
            <c:idx val="1"/>
            <c:bubble3D val="0"/>
            <c:spPr>
              <a:solidFill>
                <a:schemeClr val="accent2"/>
              </a:solidFill>
            </c:spPr>
            <c:extLst>
              <c:ext xmlns:c16="http://schemas.microsoft.com/office/drawing/2014/chart" uri="{C3380CC4-5D6E-409C-BE32-E72D297353CC}">
                <c16:uniqueId val="{00000003-771E-4EDA-B8F4-0B8CBA90270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SMB!$I$19:$I$20</c:f>
              <c:strCache>
                <c:ptCount val="2"/>
                <c:pt idx="0">
                  <c:v>M</c:v>
                </c:pt>
                <c:pt idx="1">
                  <c:v>F</c:v>
                </c:pt>
              </c:strCache>
            </c:strRef>
          </c:cat>
          <c:val>
            <c:numRef>
              <c:f>SMB!$J$19:$J$20</c:f>
              <c:numCache>
                <c:formatCode>General</c:formatCode>
                <c:ptCount val="2"/>
                <c:pt idx="0">
                  <c:v>9</c:v>
                </c:pt>
                <c:pt idx="1">
                  <c:v>4</c:v>
                </c:pt>
              </c:numCache>
            </c:numRef>
          </c:val>
          <c:extLst>
            <c:ext xmlns:c16="http://schemas.microsoft.com/office/drawing/2014/chart" uri="{C3380CC4-5D6E-409C-BE32-E72D297353CC}">
              <c16:uniqueId val="{00000004-771E-4EDA-B8F4-0B8CBA902701}"/>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Industry/University/Government</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5225-4DF8-8364-7C33E900CF77}"/>
              </c:ext>
            </c:extLst>
          </c:dPt>
          <c:dPt>
            <c:idx val="1"/>
            <c:bubble3D val="0"/>
            <c:spPr>
              <a:solidFill>
                <a:schemeClr val="accent2"/>
              </a:solidFill>
            </c:spPr>
            <c:extLst>
              <c:ext xmlns:c16="http://schemas.microsoft.com/office/drawing/2014/chart" uri="{C3380CC4-5D6E-409C-BE32-E72D297353CC}">
                <c16:uniqueId val="{00000003-5225-4DF8-8364-7C33E900CF77}"/>
              </c:ext>
            </c:extLst>
          </c:dPt>
          <c:dPt>
            <c:idx val="2"/>
            <c:bubble3D val="0"/>
            <c:spPr>
              <a:solidFill>
                <a:schemeClr val="accent3"/>
              </a:solidFill>
            </c:spPr>
            <c:extLst>
              <c:ext xmlns:c16="http://schemas.microsoft.com/office/drawing/2014/chart" uri="{C3380CC4-5D6E-409C-BE32-E72D297353CC}">
                <c16:uniqueId val="{00000005-5225-4DF8-8364-7C33E900CF7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'Global balance'!$B$3:$B$5</c:f>
              <c:strCache>
                <c:ptCount val="3"/>
                <c:pt idx="0">
                  <c:v>G</c:v>
                </c:pt>
                <c:pt idx="1">
                  <c:v>U</c:v>
                </c:pt>
                <c:pt idx="2">
                  <c:v>I</c:v>
                </c:pt>
              </c:strCache>
            </c:strRef>
          </c:cat>
          <c:val>
            <c:numRef>
              <c:f>'Global balance'!$D$3:$D$5</c:f>
              <c:numCache>
                <c:formatCode>0%</c:formatCode>
                <c:ptCount val="3"/>
                <c:pt idx="0">
                  <c:v>0.11864406779661017</c:v>
                </c:pt>
                <c:pt idx="1">
                  <c:v>0.3559322033898305</c:v>
                </c:pt>
                <c:pt idx="2">
                  <c:v>0.52542372881355937</c:v>
                </c:pt>
              </c:numCache>
            </c:numRef>
          </c:val>
          <c:extLst>
            <c:ext xmlns:c16="http://schemas.microsoft.com/office/drawing/2014/chart" uri="{C3380CC4-5D6E-409C-BE32-E72D297353CC}">
              <c16:uniqueId val="{00000006-5225-4DF8-8364-7C33E900CF77}"/>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E805-4056-8E90-89265F3A5AB5}"/>
              </c:ext>
            </c:extLst>
          </c:dPt>
          <c:dPt>
            <c:idx val="1"/>
            <c:bubble3D val="0"/>
            <c:spPr>
              <a:solidFill>
                <a:schemeClr val="accent2"/>
              </a:solidFill>
            </c:spPr>
            <c:extLst>
              <c:ext xmlns:c16="http://schemas.microsoft.com/office/drawing/2014/chart" uri="{C3380CC4-5D6E-409C-BE32-E72D297353CC}">
                <c16:uniqueId val="{00000003-E805-4056-8E90-89265F3A5AB5}"/>
              </c:ext>
            </c:extLst>
          </c:dPt>
          <c:dPt>
            <c:idx val="2"/>
            <c:bubble3D val="0"/>
            <c:spPr>
              <a:solidFill>
                <a:schemeClr val="accent3"/>
              </a:solidFill>
            </c:spPr>
            <c:extLst>
              <c:ext xmlns:c16="http://schemas.microsoft.com/office/drawing/2014/chart" uri="{C3380CC4-5D6E-409C-BE32-E72D297353CC}">
                <c16:uniqueId val="{00000005-E805-4056-8E90-89265F3A5AB5}"/>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'Global balance'!$F$3:$F$5</c:f>
              <c:strCache>
                <c:ptCount val="3"/>
                <c:pt idx="0">
                  <c:v>EU</c:v>
                </c:pt>
                <c:pt idx="1">
                  <c:v>Asia</c:v>
                </c:pt>
                <c:pt idx="2">
                  <c:v>US</c:v>
                </c:pt>
              </c:strCache>
            </c:strRef>
          </c:cat>
          <c:val>
            <c:numRef>
              <c:f>'Global balance'!$H$3:$H$5</c:f>
              <c:numCache>
                <c:formatCode>0%</c:formatCode>
                <c:ptCount val="3"/>
                <c:pt idx="0">
                  <c:v>0.29661016949152541</c:v>
                </c:pt>
                <c:pt idx="1">
                  <c:v>0.33898305084745761</c:v>
                </c:pt>
                <c:pt idx="2">
                  <c:v>0.36440677966101692</c:v>
                </c:pt>
              </c:numCache>
            </c:numRef>
          </c:val>
          <c:extLst>
            <c:ext xmlns:c16="http://schemas.microsoft.com/office/drawing/2014/chart" uri="{C3380CC4-5D6E-409C-BE32-E72D297353CC}">
              <c16:uniqueId val="{00000006-E805-4056-8E90-89265F3A5AB5}"/>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BCF8-4BCA-9494-6236BA3EB597}"/>
              </c:ext>
            </c:extLst>
          </c:dPt>
          <c:dPt>
            <c:idx val="1"/>
            <c:bubble3D val="0"/>
            <c:spPr>
              <a:solidFill>
                <a:schemeClr val="accent2"/>
              </a:solidFill>
            </c:spPr>
            <c:extLst>
              <c:ext xmlns:c16="http://schemas.microsoft.com/office/drawing/2014/chart" uri="{C3380CC4-5D6E-409C-BE32-E72D297353CC}">
                <c16:uniqueId val="{00000003-BCF8-4BCA-9494-6236BA3EB59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ALT!$I$20:$I$21</c:f>
              <c:strCache>
                <c:ptCount val="2"/>
                <c:pt idx="0">
                  <c:v>M</c:v>
                </c:pt>
                <c:pt idx="1">
                  <c:v>F</c:v>
                </c:pt>
              </c:strCache>
            </c:strRef>
          </c:cat>
          <c:val>
            <c:numRef>
              <c:f>ALT!$J$20:$J$21</c:f>
              <c:numCache>
                <c:formatCode>General</c:formatCode>
                <c:ptCount val="2"/>
                <c:pt idx="0">
                  <c:v>9</c:v>
                </c:pt>
                <c:pt idx="1">
                  <c:v>4</c:v>
                </c:pt>
              </c:numCache>
            </c:numRef>
          </c:val>
          <c:extLst>
            <c:ext xmlns:c16="http://schemas.microsoft.com/office/drawing/2014/chart" uri="{C3380CC4-5D6E-409C-BE32-E72D297353CC}">
              <c16:uniqueId val="{00000004-BCF8-4BCA-9494-6236BA3EB597}"/>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en-US"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8AC5-40ED-9F4E-C1FEF58BED9C}"/>
              </c:ext>
            </c:extLst>
          </c:dPt>
          <c:dPt>
            <c:idx val="1"/>
            <c:bubble3D val="0"/>
            <c:spPr>
              <a:solidFill>
                <a:schemeClr val="accent2"/>
              </a:solidFill>
            </c:spPr>
            <c:extLst>
              <c:ext xmlns:c16="http://schemas.microsoft.com/office/drawing/2014/chart" uri="{C3380CC4-5D6E-409C-BE32-E72D297353CC}">
                <c16:uniqueId val="{00000003-8AC5-40ED-9F4E-C1FEF58BED9C}"/>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'Global balance'!$J$3:$J$4</c:f>
              <c:strCache>
                <c:ptCount val="2"/>
                <c:pt idx="0">
                  <c:v>M</c:v>
                </c:pt>
                <c:pt idx="1">
                  <c:v>F</c:v>
                </c:pt>
              </c:strCache>
            </c:strRef>
          </c:cat>
          <c:val>
            <c:numRef>
              <c:f>'Global balance'!$L$3:$L$4</c:f>
              <c:numCache>
                <c:formatCode>0%</c:formatCode>
                <c:ptCount val="2"/>
                <c:pt idx="0">
                  <c:v>0.72033898305084743</c:v>
                </c:pt>
                <c:pt idx="1">
                  <c:v>0.27966101694915252</c:v>
                </c:pt>
              </c:numCache>
            </c:numRef>
          </c:val>
          <c:extLst>
            <c:ext xmlns:c16="http://schemas.microsoft.com/office/drawing/2014/chart" uri="{C3380CC4-5D6E-409C-BE32-E72D297353CC}">
              <c16:uniqueId val="{00000004-8AC5-40ED-9F4E-C1FEF58BED9C}"/>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5FB-433E-B147-B758C6EED99B}"/>
              </c:ext>
            </c:extLst>
          </c:dPt>
          <c:dPt>
            <c:idx val="1"/>
            <c:bubble3D val="0"/>
            <c:spPr>
              <a:solidFill>
                <a:schemeClr val="accent2"/>
              </a:solidFill>
            </c:spPr>
            <c:extLst>
              <c:ext xmlns:c16="http://schemas.microsoft.com/office/drawing/2014/chart" uri="{C3380CC4-5D6E-409C-BE32-E72D297353CC}">
                <c16:uniqueId val="{00000003-15FB-433E-B147-B758C6EED99B}"/>
              </c:ext>
            </c:extLst>
          </c:dPt>
          <c:dPt>
            <c:idx val="2"/>
            <c:bubble3D val="0"/>
            <c:spPr>
              <a:solidFill>
                <a:schemeClr val="accent3"/>
              </a:solidFill>
            </c:spPr>
            <c:extLst>
              <c:ext xmlns:c16="http://schemas.microsoft.com/office/drawing/2014/chart" uri="{C3380CC4-5D6E-409C-BE32-E72D297353CC}">
                <c16:uniqueId val="{00000005-15FB-433E-B147-B758C6EED99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speakers'!$C$61:$C$63</c:f>
              <c:strCache>
                <c:ptCount val="3"/>
                <c:pt idx="0">
                  <c:v>G</c:v>
                </c:pt>
                <c:pt idx="1">
                  <c:v>U</c:v>
                </c:pt>
                <c:pt idx="2">
                  <c:v>I</c:v>
                </c:pt>
              </c:strCache>
            </c:strRef>
          </c:cat>
          <c:val>
            <c:numRef>
              <c:f>'2024 invited speakers'!$D$61:$D$63</c:f>
              <c:numCache>
                <c:formatCode>General</c:formatCode>
                <c:ptCount val="3"/>
                <c:pt idx="0">
                  <c:v>2</c:v>
                </c:pt>
                <c:pt idx="1">
                  <c:v>7</c:v>
                </c:pt>
                <c:pt idx="2">
                  <c:v>6</c:v>
                </c:pt>
              </c:numCache>
            </c:numRef>
          </c:val>
          <c:extLst>
            <c:ext xmlns:c16="http://schemas.microsoft.com/office/drawing/2014/chart" uri="{C3380CC4-5D6E-409C-BE32-E72D297353CC}">
              <c16:uniqueId val="{00000006-15FB-433E-B147-B758C6EED99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C442-4995-95AB-DF130EE7B0B9}"/>
              </c:ext>
            </c:extLst>
          </c:dPt>
          <c:dPt>
            <c:idx val="1"/>
            <c:bubble3D val="0"/>
            <c:spPr>
              <a:solidFill>
                <a:schemeClr val="accent2"/>
              </a:solidFill>
            </c:spPr>
            <c:extLst>
              <c:ext xmlns:c16="http://schemas.microsoft.com/office/drawing/2014/chart" uri="{C3380CC4-5D6E-409C-BE32-E72D297353CC}">
                <c16:uniqueId val="{00000003-C442-4995-95AB-DF130EE7B0B9}"/>
              </c:ext>
            </c:extLst>
          </c:dPt>
          <c:dPt>
            <c:idx val="2"/>
            <c:bubble3D val="0"/>
            <c:spPr>
              <a:solidFill>
                <a:schemeClr val="accent3"/>
              </a:solidFill>
            </c:spPr>
            <c:extLst>
              <c:ext xmlns:c16="http://schemas.microsoft.com/office/drawing/2014/chart" uri="{C3380CC4-5D6E-409C-BE32-E72D297353CC}">
                <c16:uniqueId val="{00000005-C442-4995-95AB-DF130EE7B0B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speakers'!$C$67:$C$69</c:f>
              <c:strCache>
                <c:ptCount val="3"/>
                <c:pt idx="0">
                  <c:v>EU</c:v>
                </c:pt>
                <c:pt idx="1">
                  <c:v>Asia</c:v>
                </c:pt>
                <c:pt idx="2">
                  <c:v>US</c:v>
                </c:pt>
              </c:strCache>
            </c:strRef>
          </c:cat>
          <c:val>
            <c:numRef>
              <c:f>'2024 invited speakers'!$D$67:$D$69</c:f>
              <c:numCache>
                <c:formatCode>General</c:formatCode>
                <c:ptCount val="3"/>
                <c:pt idx="0">
                  <c:v>5</c:v>
                </c:pt>
                <c:pt idx="1">
                  <c:v>2</c:v>
                </c:pt>
                <c:pt idx="2">
                  <c:v>8</c:v>
                </c:pt>
              </c:numCache>
            </c:numRef>
          </c:val>
          <c:extLst>
            <c:ext xmlns:c16="http://schemas.microsoft.com/office/drawing/2014/chart" uri="{C3380CC4-5D6E-409C-BE32-E72D297353CC}">
              <c16:uniqueId val="{00000006-C442-4995-95AB-DF130EE7B0B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CCD-4409-9228-212B2F94021F}"/>
              </c:ext>
            </c:extLst>
          </c:dPt>
          <c:dPt>
            <c:idx val="1"/>
            <c:bubble3D val="0"/>
            <c:spPr>
              <a:solidFill>
                <a:schemeClr val="accent2"/>
              </a:solidFill>
            </c:spPr>
            <c:extLst>
              <c:ext xmlns:c16="http://schemas.microsoft.com/office/drawing/2014/chart" uri="{C3380CC4-5D6E-409C-BE32-E72D297353CC}">
                <c16:uniqueId val="{00000003-0CCD-4409-9228-212B2F94021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speakers'!$C$73:$C$74</c:f>
              <c:strCache>
                <c:ptCount val="2"/>
                <c:pt idx="0">
                  <c:v>M</c:v>
                </c:pt>
                <c:pt idx="1">
                  <c:v>F</c:v>
                </c:pt>
              </c:strCache>
            </c:strRef>
          </c:cat>
          <c:val>
            <c:numRef>
              <c:f>'2024 invited speakers'!$D$73:$D$74</c:f>
              <c:numCache>
                <c:formatCode>General</c:formatCode>
                <c:ptCount val="2"/>
                <c:pt idx="0">
                  <c:v>13</c:v>
                </c:pt>
                <c:pt idx="1">
                  <c:v>2</c:v>
                </c:pt>
              </c:numCache>
            </c:numRef>
          </c:val>
          <c:extLst>
            <c:ext xmlns:c16="http://schemas.microsoft.com/office/drawing/2014/chart" uri="{C3380CC4-5D6E-409C-BE32-E72D297353CC}">
              <c16:uniqueId val="{00000004-0CCD-4409-9228-212B2F94021F}"/>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 (%)</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2D6-498C-A854-9BD7BA8B0F5B}"/>
              </c:ext>
            </c:extLst>
          </c:dPt>
          <c:dPt>
            <c:idx val="1"/>
            <c:bubble3D val="0"/>
            <c:spPr>
              <a:solidFill>
                <a:schemeClr val="accent2"/>
              </a:solidFill>
            </c:spPr>
            <c:extLst>
              <c:ext xmlns:c16="http://schemas.microsoft.com/office/drawing/2014/chart" uri="{C3380CC4-5D6E-409C-BE32-E72D297353CC}">
                <c16:uniqueId val="{00000003-12D6-498C-A854-9BD7BA8B0F5B}"/>
              </c:ext>
            </c:extLst>
          </c:dPt>
          <c:dPt>
            <c:idx val="2"/>
            <c:bubble3D val="0"/>
            <c:spPr>
              <a:solidFill>
                <a:schemeClr val="accent3"/>
              </a:solidFill>
            </c:spPr>
            <c:extLst>
              <c:ext xmlns:c16="http://schemas.microsoft.com/office/drawing/2014/chart" uri="{C3380CC4-5D6E-409C-BE32-E72D297353CC}">
                <c16:uniqueId val="{00000005-12D6-498C-A854-9BD7BA8B0F5B}"/>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speakers'!$C$61:$C$63</c:f>
              <c:strCache>
                <c:ptCount val="3"/>
                <c:pt idx="0">
                  <c:v>G</c:v>
                </c:pt>
                <c:pt idx="1">
                  <c:v>U</c:v>
                </c:pt>
                <c:pt idx="2">
                  <c:v>I</c:v>
                </c:pt>
              </c:strCache>
            </c:strRef>
          </c:cat>
          <c:val>
            <c:numRef>
              <c:f>'2024 invited speakers'!$E$61:$E$63</c:f>
              <c:numCache>
                <c:formatCode>0</c:formatCode>
                <c:ptCount val="3"/>
                <c:pt idx="0">
                  <c:v>13.333333333333334</c:v>
                </c:pt>
                <c:pt idx="1">
                  <c:v>46.666666666666664</c:v>
                </c:pt>
                <c:pt idx="2">
                  <c:v>40</c:v>
                </c:pt>
              </c:numCache>
            </c:numRef>
          </c:val>
          <c:extLst>
            <c:ext xmlns:c16="http://schemas.microsoft.com/office/drawing/2014/chart" uri="{C3380CC4-5D6E-409C-BE32-E72D297353CC}">
              <c16:uniqueId val="{00000006-12D6-498C-A854-9BD7BA8B0F5B}"/>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49A-41F8-B5E4-CC8D7C72251E}"/>
              </c:ext>
            </c:extLst>
          </c:dPt>
          <c:dPt>
            <c:idx val="1"/>
            <c:bubble3D val="0"/>
            <c:spPr>
              <a:solidFill>
                <a:schemeClr val="accent2"/>
              </a:solidFill>
            </c:spPr>
            <c:extLst>
              <c:ext xmlns:c16="http://schemas.microsoft.com/office/drawing/2014/chart" uri="{C3380CC4-5D6E-409C-BE32-E72D297353CC}">
                <c16:uniqueId val="{00000003-A49A-41F8-B5E4-CC8D7C72251E}"/>
              </c:ext>
            </c:extLst>
          </c:dPt>
          <c:dPt>
            <c:idx val="2"/>
            <c:bubble3D val="0"/>
            <c:spPr>
              <a:solidFill>
                <a:schemeClr val="accent3"/>
              </a:solidFill>
            </c:spPr>
            <c:extLst>
              <c:ext xmlns:c16="http://schemas.microsoft.com/office/drawing/2014/chart" uri="{C3380CC4-5D6E-409C-BE32-E72D297353CC}">
                <c16:uniqueId val="{00000005-A49A-41F8-B5E4-CC8D7C72251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speakers'!$C$67:$C$69</c:f>
              <c:strCache>
                <c:ptCount val="3"/>
                <c:pt idx="0">
                  <c:v>EU</c:v>
                </c:pt>
                <c:pt idx="1">
                  <c:v>Asia</c:v>
                </c:pt>
                <c:pt idx="2">
                  <c:v>US</c:v>
                </c:pt>
              </c:strCache>
            </c:strRef>
          </c:cat>
          <c:val>
            <c:numRef>
              <c:f>'2024 invited speakers'!$E$67:$E$69</c:f>
              <c:numCache>
                <c:formatCode>0</c:formatCode>
                <c:ptCount val="3"/>
                <c:pt idx="0">
                  <c:v>33.333333333333329</c:v>
                </c:pt>
                <c:pt idx="1">
                  <c:v>13.333333333333334</c:v>
                </c:pt>
                <c:pt idx="2">
                  <c:v>53.333333333333336</c:v>
                </c:pt>
              </c:numCache>
            </c:numRef>
          </c:val>
          <c:extLst>
            <c:ext xmlns:c16="http://schemas.microsoft.com/office/drawing/2014/chart" uri="{C3380CC4-5D6E-409C-BE32-E72D297353CC}">
              <c16:uniqueId val="{00000006-A49A-41F8-B5E4-CC8D7C72251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6F3-4872-B79C-AF39E6636E48}"/>
              </c:ext>
            </c:extLst>
          </c:dPt>
          <c:dPt>
            <c:idx val="1"/>
            <c:bubble3D val="0"/>
            <c:spPr>
              <a:solidFill>
                <a:schemeClr val="accent2"/>
              </a:solidFill>
            </c:spPr>
            <c:extLst>
              <c:ext xmlns:c16="http://schemas.microsoft.com/office/drawing/2014/chart" uri="{C3380CC4-5D6E-409C-BE32-E72D297353CC}">
                <c16:uniqueId val="{00000003-06F3-4872-B79C-AF39E6636E48}"/>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'2024 invited speakers'!$C$73:$C$74</c:f>
              <c:strCache>
                <c:ptCount val="2"/>
                <c:pt idx="0">
                  <c:v>M</c:v>
                </c:pt>
                <c:pt idx="1">
                  <c:v>F</c:v>
                </c:pt>
              </c:strCache>
            </c:strRef>
          </c:cat>
          <c:val>
            <c:numRef>
              <c:f>'2024 invited speakers'!$E$73:$E$74</c:f>
              <c:numCache>
                <c:formatCode>0</c:formatCode>
                <c:ptCount val="2"/>
                <c:pt idx="0">
                  <c:v>86.666666666666671</c:v>
                </c:pt>
                <c:pt idx="1">
                  <c:v>13.333333333333334</c:v>
                </c:pt>
              </c:numCache>
            </c:numRef>
          </c:val>
          <c:extLst>
            <c:ext xmlns:c16="http://schemas.microsoft.com/office/drawing/2014/chart" uri="{C3380CC4-5D6E-409C-BE32-E72D297353CC}">
              <c16:uniqueId val="{00000004-06F3-4872-B79C-AF39E6636E48}"/>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76FC-4ECD-BADB-D2D831A7F5F6}"/>
              </c:ext>
            </c:extLst>
          </c:dPt>
          <c:dPt>
            <c:idx val="1"/>
            <c:bubble3D val="0"/>
            <c:spPr>
              <a:solidFill>
                <a:schemeClr val="accent2"/>
              </a:solidFill>
            </c:spPr>
            <c:extLst>
              <c:ext xmlns:c16="http://schemas.microsoft.com/office/drawing/2014/chart" uri="{C3380CC4-5D6E-409C-BE32-E72D297353CC}">
                <c16:uniqueId val="{00000003-76FC-4ECD-BADB-D2D831A7F5F6}"/>
              </c:ext>
            </c:extLst>
          </c:dPt>
          <c:dPt>
            <c:idx val="2"/>
            <c:bubble3D val="0"/>
            <c:spPr>
              <a:solidFill>
                <a:schemeClr val="accent3"/>
              </a:solidFill>
            </c:spPr>
            <c:extLst>
              <c:ext xmlns:c16="http://schemas.microsoft.com/office/drawing/2014/chart" uri="{C3380CC4-5D6E-409C-BE32-E72D297353CC}">
                <c16:uniqueId val="{00000005-76FC-4ECD-BADB-D2D831A7F5F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'2023 invited speakers'!$C$52:$C$54</c:f>
              <c:strCache>
                <c:ptCount val="3"/>
                <c:pt idx="0">
                  <c:v>G</c:v>
                </c:pt>
                <c:pt idx="1">
                  <c:v>U</c:v>
                </c:pt>
                <c:pt idx="2">
                  <c:v>I</c:v>
                </c:pt>
              </c:strCache>
            </c:strRef>
          </c:cat>
          <c:val>
            <c:numRef>
              <c:f>'2023 invited speakers'!$D$52:$D$54</c:f>
              <c:numCache>
                <c:formatCode>General</c:formatCode>
                <c:ptCount val="3"/>
                <c:pt idx="0">
                  <c:v>2</c:v>
                </c:pt>
                <c:pt idx="1">
                  <c:v>8</c:v>
                </c:pt>
                <c:pt idx="2">
                  <c:v>11</c:v>
                </c:pt>
              </c:numCache>
            </c:numRef>
          </c:val>
          <c:extLst>
            <c:ext xmlns:c16="http://schemas.microsoft.com/office/drawing/2014/chart" uri="{C3380CC4-5D6E-409C-BE32-E72D297353CC}">
              <c16:uniqueId val="{00000006-76FC-4ECD-BADB-D2D831A7F5F6}"/>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C89-4D3A-8775-777497A31CA6}"/>
              </c:ext>
            </c:extLst>
          </c:dPt>
          <c:dPt>
            <c:idx val="1"/>
            <c:bubble3D val="0"/>
            <c:spPr>
              <a:solidFill>
                <a:schemeClr val="accent2"/>
              </a:solidFill>
            </c:spPr>
            <c:extLst>
              <c:ext xmlns:c16="http://schemas.microsoft.com/office/drawing/2014/chart" uri="{C3380CC4-5D6E-409C-BE32-E72D297353CC}">
                <c16:uniqueId val="{00000003-9C89-4D3A-8775-777497A31CA6}"/>
              </c:ext>
            </c:extLst>
          </c:dPt>
          <c:dPt>
            <c:idx val="2"/>
            <c:bubble3D val="0"/>
            <c:spPr>
              <a:solidFill>
                <a:schemeClr val="accent3"/>
              </a:solidFill>
            </c:spPr>
            <c:extLst>
              <c:ext xmlns:c16="http://schemas.microsoft.com/office/drawing/2014/chart" uri="{C3380CC4-5D6E-409C-BE32-E72D297353CC}">
                <c16:uniqueId val="{00000005-9C89-4D3A-8775-777497A31CA6}"/>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'2023 invited speakers'!$C$58:$C$60</c:f>
              <c:strCache>
                <c:ptCount val="3"/>
                <c:pt idx="0">
                  <c:v>EU</c:v>
                </c:pt>
                <c:pt idx="1">
                  <c:v>Asia</c:v>
                </c:pt>
                <c:pt idx="2">
                  <c:v>US</c:v>
                </c:pt>
              </c:strCache>
            </c:strRef>
          </c:cat>
          <c:val>
            <c:numRef>
              <c:f>'2023 invited speakers'!$D$58:$D$60</c:f>
              <c:numCache>
                <c:formatCode>General</c:formatCode>
                <c:ptCount val="3"/>
                <c:pt idx="0">
                  <c:v>7</c:v>
                </c:pt>
                <c:pt idx="1">
                  <c:v>5</c:v>
                </c:pt>
                <c:pt idx="2">
                  <c:v>9</c:v>
                </c:pt>
              </c:numCache>
            </c:numRef>
          </c:val>
          <c:extLst>
            <c:ext xmlns:c16="http://schemas.microsoft.com/office/drawing/2014/chart" uri="{C3380CC4-5D6E-409C-BE32-E72D297353CC}">
              <c16:uniqueId val="{00000006-9C89-4D3A-8775-777497A31CA6}"/>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DCB6-4A7B-AC40-9433A0F4E117}"/>
              </c:ext>
            </c:extLst>
          </c:dPt>
          <c:dPt>
            <c:idx val="1"/>
            <c:bubble3D val="0"/>
            <c:spPr>
              <a:solidFill>
                <a:schemeClr val="accent2"/>
              </a:solidFill>
            </c:spPr>
            <c:extLst>
              <c:ext xmlns:c16="http://schemas.microsoft.com/office/drawing/2014/chart" uri="{C3380CC4-5D6E-409C-BE32-E72D297353CC}">
                <c16:uniqueId val="{00000003-DCB6-4A7B-AC40-9433A0F4E117}"/>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'2023 invited speakers'!$C$64:$C$65</c:f>
              <c:strCache>
                <c:ptCount val="2"/>
                <c:pt idx="0">
                  <c:v>M</c:v>
                </c:pt>
                <c:pt idx="1">
                  <c:v>F</c:v>
                </c:pt>
              </c:strCache>
            </c:strRef>
          </c:cat>
          <c:val>
            <c:numRef>
              <c:f>'2023 invited speakers'!$D$64:$D$65</c:f>
              <c:numCache>
                <c:formatCode>General</c:formatCode>
                <c:ptCount val="2"/>
                <c:pt idx="0">
                  <c:v>16</c:v>
                </c:pt>
                <c:pt idx="1">
                  <c:v>5</c:v>
                </c:pt>
              </c:numCache>
            </c:numRef>
          </c:val>
          <c:extLst>
            <c:ext xmlns:c16="http://schemas.microsoft.com/office/drawing/2014/chart" uri="{C3380CC4-5D6E-409C-BE32-E72D297353CC}">
              <c16:uniqueId val="{00000004-DCB6-4A7B-AC40-9433A0F4E117}"/>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0F31-4374-A6CC-5BC451477B7A}"/>
              </c:ext>
            </c:extLst>
          </c:dPt>
          <c:dPt>
            <c:idx val="1"/>
            <c:bubble3D val="0"/>
            <c:spPr>
              <a:solidFill>
                <a:schemeClr val="accent2"/>
              </a:solidFill>
            </c:spPr>
            <c:extLst>
              <c:ext xmlns:c16="http://schemas.microsoft.com/office/drawing/2014/chart" uri="{C3380CC4-5D6E-409C-BE32-E72D297353CC}">
                <c16:uniqueId val="{00000003-0F31-4374-A6CC-5BC451477B7A}"/>
              </c:ext>
            </c:extLst>
          </c:dPt>
          <c:dPt>
            <c:idx val="2"/>
            <c:bubble3D val="0"/>
            <c:spPr>
              <a:solidFill>
                <a:schemeClr val="accent3"/>
              </a:solidFill>
            </c:spPr>
            <c:extLst>
              <c:ext xmlns:c16="http://schemas.microsoft.com/office/drawing/2014/chart" uri="{C3380CC4-5D6E-409C-BE32-E72D297353CC}">
                <c16:uniqueId val="{00000005-0F31-4374-A6CC-5BC451477B7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EDT!$C$22:$C$24</c:f>
              <c:strCache>
                <c:ptCount val="3"/>
                <c:pt idx="0">
                  <c:v>G</c:v>
                </c:pt>
                <c:pt idx="1">
                  <c:v>U</c:v>
                </c:pt>
                <c:pt idx="2">
                  <c:v>I</c:v>
                </c:pt>
              </c:strCache>
            </c:strRef>
          </c:cat>
          <c:val>
            <c:numRef>
              <c:f>EDT!$D$22:$D$24</c:f>
              <c:numCache>
                <c:formatCode>General</c:formatCode>
                <c:ptCount val="3"/>
                <c:pt idx="0">
                  <c:v>2</c:v>
                </c:pt>
                <c:pt idx="1">
                  <c:v>6</c:v>
                </c:pt>
                <c:pt idx="2">
                  <c:v>5</c:v>
                </c:pt>
              </c:numCache>
            </c:numRef>
          </c:val>
          <c:extLst>
            <c:ext xmlns:c16="http://schemas.microsoft.com/office/drawing/2014/chart" uri="{C3380CC4-5D6E-409C-BE32-E72D297353CC}">
              <c16:uniqueId val="{00000006-0F31-4374-A6CC-5BC451477B7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 (%)</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A752-4412-8A85-A979032A9E8E}"/>
              </c:ext>
            </c:extLst>
          </c:dPt>
          <c:dPt>
            <c:idx val="1"/>
            <c:bubble3D val="0"/>
            <c:spPr>
              <a:solidFill>
                <a:schemeClr val="accent2"/>
              </a:solidFill>
            </c:spPr>
            <c:extLst>
              <c:ext xmlns:c16="http://schemas.microsoft.com/office/drawing/2014/chart" uri="{C3380CC4-5D6E-409C-BE32-E72D297353CC}">
                <c16:uniqueId val="{00000003-A752-4412-8A85-A979032A9E8E}"/>
              </c:ext>
            </c:extLst>
          </c:dPt>
          <c:dPt>
            <c:idx val="2"/>
            <c:bubble3D val="0"/>
            <c:spPr>
              <a:solidFill>
                <a:schemeClr val="accent3"/>
              </a:solidFill>
            </c:spPr>
            <c:extLst>
              <c:ext xmlns:c16="http://schemas.microsoft.com/office/drawing/2014/chart" uri="{C3380CC4-5D6E-409C-BE32-E72D297353CC}">
                <c16:uniqueId val="{00000005-A752-4412-8A85-A979032A9E8E}"/>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'2023 invited speakers'!$C$52:$C$54</c:f>
              <c:strCache>
                <c:ptCount val="3"/>
                <c:pt idx="0">
                  <c:v>G</c:v>
                </c:pt>
                <c:pt idx="1">
                  <c:v>U</c:v>
                </c:pt>
                <c:pt idx="2">
                  <c:v>I</c:v>
                </c:pt>
              </c:strCache>
            </c:strRef>
          </c:cat>
          <c:val>
            <c:numRef>
              <c:f>'2023 invited speakers'!$E$52:$E$54</c:f>
              <c:numCache>
                <c:formatCode>0</c:formatCode>
                <c:ptCount val="3"/>
                <c:pt idx="0">
                  <c:v>9.5238095238095237</c:v>
                </c:pt>
                <c:pt idx="1">
                  <c:v>38.095238095238095</c:v>
                </c:pt>
                <c:pt idx="2">
                  <c:v>52.380952380952387</c:v>
                </c:pt>
              </c:numCache>
            </c:numRef>
          </c:val>
          <c:extLst>
            <c:ext xmlns:c16="http://schemas.microsoft.com/office/drawing/2014/chart" uri="{C3380CC4-5D6E-409C-BE32-E72D297353CC}">
              <c16:uniqueId val="{00000006-A752-4412-8A85-A979032A9E8E}"/>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90CF-4D5D-A8C4-13F1DB420B5A}"/>
              </c:ext>
            </c:extLst>
          </c:dPt>
          <c:dPt>
            <c:idx val="1"/>
            <c:bubble3D val="0"/>
            <c:spPr>
              <a:solidFill>
                <a:schemeClr val="accent2"/>
              </a:solidFill>
            </c:spPr>
            <c:extLst>
              <c:ext xmlns:c16="http://schemas.microsoft.com/office/drawing/2014/chart" uri="{C3380CC4-5D6E-409C-BE32-E72D297353CC}">
                <c16:uniqueId val="{00000003-90CF-4D5D-A8C4-13F1DB420B5A}"/>
              </c:ext>
            </c:extLst>
          </c:dPt>
          <c:dPt>
            <c:idx val="2"/>
            <c:bubble3D val="0"/>
            <c:spPr>
              <a:solidFill>
                <a:schemeClr val="accent3"/>
              </a:solidFill>
            </c:spPr>
            <c:extLst>
              <c:ext xmlns:c16="http://schemas.microsoft.com/office/drawing/2014/chart" uri="{C3380CC4-5D6E-409C-BE32-E72D297353CC}">
                <c16:uniqueId val="{00000005-90CF-4D5D-A8C4-13F1DB420B5A}"/>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'2023 invited speakers'!$C$58:$C$60</c:f>
              <c:strCache>
                <c:ptCount val="3"/>
                <c:pt idx="0">
                  <c:v>EU</c:v>
                </c:pt>
                <c:pt idx="1">
                  <c:v>Asia</c:v>
                </c:pt>
                <c:pt idx="2">
                  <c:v>US</c:v>
                </c:pt>
              </c:strCache>
            </c:strRef>
          </c:cat>
          <c:val>
            <c:numRef>
              <c:f>'2023 invited speakers'!$E$58:$E$60</c:f>
              <c:numCache>
                <c:formatCode>0</c:formatCode>
                <c:ptCount val="3"/>
                <c:pt idx="0">
                  <c:v>33.333333333333329</c:v>
                </c:pt>
                <c:pt idx="1">
                  <c:v>23.809523809523807</c:v>
                </c:pt>
                <c:pt idx="2">
                  <c:v>42.857142857142854</c:v>
                </c:pt>
              </c:numCache>
            </c:numRef>
          </c:val>
          <c:extLst>
            <c:ext xmlns:c16="http://schemas.microsoft.com/office/drawing/2014/chart" uri="{C3380CC4-5D6E-409C-BE32-E72D297353CC}">
              <c16:uniqueId val="{00000006-90CF-4D5D-A8C4-13F1DB420B5A}"/>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 (%)</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1251-4571-910D-63DFEF65712D}"/>
              </c:ext>
            </c:extLst>
          </c:dPt>
          <c:dPt>
            <c:idx val="1"/>
            <c:bubble3D val="0"/>
            <c:spPr>
              <a:solidFill>
                <a:schemeClr val="accent2"/>
              </a:solidFill>
            </c:spPr>
            <c:extLst>
              <c:ext xmlns:c16="http://schemas.microsoft.com/office/drawing/2014/chart" uri="{C3380CC4-5D6E-409C-BE32-E72D297353CC}">
                <c16:uniqueId val="{00000003-1251-4571-910D-63DFEF65712D}"/>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'2023 invited speakers'!$C$64:$C$65</c:f>
              <c:strCache>
                <c:ptCount val="2"/>
                <c:pt idx="0">
                  <c:v>M</c:v>
                </c:pt>
                <c:pt idx="1">
                  <c:v>F</c:v>
                </c:pt>
              </c:strCache>
            </c:strRef>
          </c:cat>
          <c:val>
            <c:numRef>
              <c:f>'2023 invited speakers'!$E$64:$E$65</c:f>
              <c:numCache>
                <c:formatCode>0</c:formatCode>
                <c:ptCount val="2"/>
                <c:pt idx="0">
                  <c:v>76.19047619047619</c:v>
                </c:pt>
                <c:pt idx="1">
                  <c:v>23.809523809523807</c:v>
                </c:pt>
              </c:numCache>
            </c:numRef>
          </c:val>
          <c:extLst>
            <c:ext xmlns:c16="http://schemas.microsoft.com/office/drawing/2014/chart" uri="{C3380CC4-5D6E-409C-BE32-E72D297353CC}">
              <c16:uniqueId val="{00000004-1251-4571-910D-63DFEF65712D}"/>
            </c:ext>
          </c:extLst>
        </c:ser>
        <c:dLbls>
          <c:showLegendKey val="0"/>
          <c:showVal val="0"/>
          <c:showCatName val="0"/>
          <c:showSerName val="0"/>
          <c:showPercent val="0"/>
          <c:showBubbleSize val="0"/>
          <c:showLeaderLines val="1"/>
        </c:dLbls>
        <c:firstSliceAng val="0"/>
      </c:pieChart>
    </c:plotArea>
    <c:legend>
      <c:legendPos val="b"/>
      <c:overlay val="0"/>
      <c:txPr>
        <a:bodyPr/>
        <a:lstStyle/>
        <a:p>
          <a:pPr lvl="0" rt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62FE-42CE-983A-D61317F1A090}"/>
              </c:ext>
            </c:extLst>
          </c:dPt>
          <c:dPt>
            <c:idx val="1"/>
            <c:bubble3D val="0"/>
            <c:spPr>
              <a:solidFill>
                <a:schemeClr val="accent2"/>
              </a:solidFill>
            </c:spPr>
            <c:extLst>
              <c:ext xmlns:c16="http://schemas.microsoft.com/office/drawing/2014/chart" uri="{C3380CC4-5D6E-409C-BE32-E72D297353CC}">
                <c16:uniqueId val="{00000003-62FE-42CE-983A-D61317F1A090}"/>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EDT!$I$22:$I$23</c:f>
              <c:strCache>
                <c:ptCount val="2"/>
                <c:pt idx="0">
                  <c:v>M</c:v>
                </c:pt>
                <c:pt idx="1">
                  <c:v>F</c:v>
                </c:pt>
              </c:strCache>
            </c:strRef>
          </c:cat>
          <c:val>
            <c:numRef>
              <c:f>EDT!$J$22:$J$23</c:f>
              <c:numCache>
                <c:formatCode>General</c:formatCode>
                <c:ptCount val="2"/>
                <c:pt idx="0">
                  <c:v>8</c:v>
                </c:pt>
                <c:pt idx="1">
                  <c:v>5</c:v>
                </c:pt>
              </c:numCache>
            </c:numRef>
          </c:val>
          <c:extLst>
            <c:ext xmlns:c16="http://schemas.microsoft.com/office/drawing/2014/chart" uri="{C3380CC4-5D6E-409C-BE32-E72D297353CC}">
              <c16:uniqueId val="{00000004-62FE-42CE-983A-D61317F1A090}"/>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4664-409C-BB21-EFACE568DE09}"/>
              </c:ext>
            </c:extLst>
          </c:dPt>
          <c:dPt>
            <c:idx val="1"/>
            <c:bubble3D val="0"/>
            <c:spPr>
              <a:solidFill>
                <a:schemeClr val="accent2"/>
              </a:solidFill>
            </c:spPr>
            <c:extLst>
              <c:ext xmlns:c16="http://schemas.microsoft.com/office/drawing/2014/chart" uri="{C3380CC4-5D6E-409C-BE32-E72D297353CC}">
                <c16:uniqueId val="{00000003-4664-409C-BB21-EFACE568DE09}"/>
              </c:ext>
            </c:extLst>
          </c:dPt>
          <c:dPt>
            <c:idx val="2"/>
            <c:bubble3D val="0"/>
            <c:spPr>
              <a:solidFill>
                <a:schemeClr val="accent3"/>
              </a:solidFill>
            </c:spPr>
            <c:extLst>
              <c:ext xmlns:c16="http://schemas.microsoft.com/office/drawing/2014/chart" uri="{C3380CC4-5D6E-409C-BE32-E72D297353CC}">
                <c16:uniqueId val="{00000005-4664-409C-BB21-EFACE568DE09}"/>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EDT!$F$22:$F$24</c:f>
              <c:strCache>
                <c:ptCount val="3"/>
                <c:pt idx="0">
                  <c:v>EU</c:v>
                </c:pt>
                <c:pt idx="1">
                  <c:v>Asia</c:v>
                </c:pt>
                <c:pt idx="2">
                  <c:v>US</c:v>
                </c:pt>
              </c:strCache>
            </c:strRef>
          </c:cat>
          <c:val>
            <c:numRef>
              <c:f>EDT!$G$22:$G$24</c:f>
              <c:numCache>
                <c:formatCode>General</c:formatCode>
                <c:ptCount val="3"/>
                <c:pt idx="0">
                  <c:v>4</c:v>
                </c:pt>
                <c:pt idx="1">
                  <c:v>5</c:v>
                </c:pt>
                <c:pt idx="2">
                  <c:v>4</c:v>
                </c:pt>
              </c:numCache>
            </c:numRef>
          </c:val>
          <c:extLst>
            <c:ext xmlns:c16="http://schemas.microsoft.com/office/drawing/2014/chart" uri="{C3380CC4-5D6E-409C-BE32-E72D297353CC}">
              <c16:uniqueId val="{00000006-4664-409C-BB21-EFACE568DE09}"/>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I/U/G</a:t>
            </a:r>
          </a:p>
        </c:rich>
      </c:tx>
      <c:layout>
        <c:manualLayout>
          <c:xMode val="edge"/>
          <c:yMode val="edge"/>
          <c:x val="0.39795225596800399"/>
          <c:y val="6.9841269841269843E-2"/>
        </c:manualLayout>
      </c:layout>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2CE1-46CE-9E95-764AA8E936CF}"/>
              </c:ext>
            </c:extLst>
          </c:dPt>
          <c:dPt>
            <c:idx val="1"/>
            <c:bubble3D val="0"/>
            <c:spPr>
              <a:solidFill>
                <a:schemeClr val="accent2"/>
              </a:solidFill>
            </c:spPr>
            <c:extLst>
              <c:ext xmlns:c16="http://schemas.microsoft.com/office/drawing/2014/chart" uri="{C3380CC4-5D6E-409C-BE32-E72D297353CC}">
                <c16:uniqueId val="{00000003-2CE1-46CE-9E95-764AA8E936CF}"/>
              </c:ext>
            </c:extLst>
          </c:dPt>
          <c:dPt>
            <c:idx val="2"/>
            <c:bubble3D val="0"/>
            <c:spPr>
              <a:solidFill>
                <a:schemeClr val="accent3"/>
              </a:solidFill>
            </c:spPr>
            <c:extLst>
              <c:ext xmlns:c16="http://schemas.microsoft.com/office/drawing/2014/chart" uri="{C3380CC4-5D6E-409C-BE32-E72D297353CC}">
                <c16:uniqueId val="{00000005-2CE1-46CE-9E95-764AA8E936CF}"/>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PMA!$C$20:$C$22</c:f>
              <c:strCache>
                <c:ptCount val="3"/>
                <c:pt idx="0">
                  <c:v>G</c:v>
                </c:pt>
                <c:pt idx="1">
                  <c:v>U</c:v>
                </c:pt>
                <c:pt idx="2">
                  <c:v>I</c:v>
                </c:pt>
              </c:strCache>
            </c:strRef>
          </c:cat>
          <c:val>
            <c:numRef>
              <c:f>PMA!$D$20:$D$22</c:f>
              <c:numCache>
                <c:formatCode>General</c:formatCode>
                <c:ptCount val="3"/>
                <c:pt idx="0">
                  <c:v>2</c:v>
                </c:pt>
                <c:pt idx="1">
                  <c:v>6</c:v>
                </c:pt>
                <c:pt idx="2">
                  <c:v>5</c:v>
                </c:pt>
              </c:numCache>
            </c:numRef>
          </c:val>
          <c:extLst>
            <c:ext xmlns:c16="http://schemas.microsoft.com/office/drawing/2014/chart" uri="{C3380CC4-5D6E-409C-BE32-E72D297353CC}">
              <c16:uniqueId val="{00000006-2CE1-46CE-9E95-764AA8E936CF}"/>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Male/Female</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260B-48AE-9502-0D59E18B8A91}"/>
              </c:ext>
            </c:extLst>
          </c:dPt>
          <c:dPt>
            <c:idx val="1"/>
            <c:bubble3D val="0"/>
            <c:spPr>
              <a:solidFill>
                <a:schemeClr val="accent2"/>
              </a:solidFill>
            </c:spPr>
            <c:extLst>
              <c:ext xmlns:c16="http://schemas.microsoft.com/office/drawing/2014/chart" uri="{C3380CC4-5D6E-409C-BE32-E72D297353CC}">
                <c16:uniqueId val="{00000003-260B-48AE-9502-0D59E18B8A91}"/>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PMA!$I$20:$I$21</c:f>
              <c:strCache>
                <c:ptCount val="2"/>
                <c:pt idx="0">
                  <c:v>M</c:v>
                </c:pt>
                <c:pt idx="1">
                  <c:v>F</c:v>
                </c:pt>
              </c:strCache>
            </c:strRef>
          </c:cat>
          <c:val>
            <c:numRef>
              <c:f>PMA!$J$20:$J$21</c:f>
              <c:numCache>
                <c:formatCode>General</c:formatCode>
                <c:ptCount val="2"/>
                <c:pt idx="0">
                  <c:v>9</c:v>
                </c:pt>
                <c:pt idx="1">
                  <c:v>4</c:v>
                </c:pt>
              </c:numCache>
            </c:numRef>
          </c:val>
          <c:extLst>
            <c:ext xmlns:c16="http://schemas.microsoft.com/office/drawing/2014/chart" uri="{C3380CC4-5D6E-409C-BE32-E72D297353CC}">
              <c16:uniqueId val="{00000004-260B-48AE-9502-0D59E18B8A91}"/>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lvl="0">
              <a:defRPr sz="1400" b="0" i="0">
                <a:solidFill>
                  <a:srgbClr val="757575"/>
                </a:solidFill>
                <a:latin typeface="Calibri"/>
              </a:defRPr>
            </a:pPr>
            <a:r>
              <a:rPr lang="de-CH" sz="1400" b="0" i="0">
                <a:solidFill>
                  <a:srgbClr val="757575"/>
                </a:solidFill>
                <a:latin typeface="Calibri"/>
              </a:rPr>
              <a:t>EU/Asia/US</a:t>
            </a:r>
          </a:p>
        </c:rich>
      </c:tx>
      <c:overlay val="0"/>
    </c:title>
    <c:autoTitleDeleted val="0"/>
    <c:plotArea>
      <c:layout/>
      <c:pieChart>
        <c:varyColors val="1"/>
        <c:ser>
          <c:idx val="0"/>
          <c:order val="0"/>
          <c:dPt>
            <c:idx val="0"/>
            <c:bubble3D val="0"/>
            <c:spPr>
              <a:solidFill>
                <a:schemeClr val="accent1"/>
              </a:solidFill>
            </c:spPr>
            <c:extLst>
              <c:ext xmlns:c16="http://schemas.microsoft.com/office/drawing/2014/chart" uri="{C3380CC4-5D6E-409C-BE32-E72D297353CC}">
                <c16:uniqueId val="{00000001-F381-4440-80BD-6E5BE8F324F2}"/>
              </c:ext>
            </c:extLst>
          </c:dPt>
          <c:dPt>
            <c:idx val="1"/>
            <c:bubble3D val="0"/>
            <c:spPr>
              <a:solidFill>
                <a:schemeClr val="accent2"/>
              </a:solidFill>
            </c:spPr>
            <c:extLst>
              <c:ext xmlns:c16="http://schemas.microsoft.com/office/drawing/2014/chart" uri="{C3380CC4-5D6E-409C-BE32-E72D297353CC}">
                <c16:uniqueId val="{00000003-F381-4440-80BD-6E5BE8F324F2}"/>
              </c:ext>
            </c:extLst>
          </c:dPt>
          <c:dPt>
            <c:idx val="2"/>
            <c:bubble3D val="0"/>
            <c:spPr>
              <a:solidFill>
                <a:schemeClr val="accent3"/>
              </a:solidFill>
            </c:spPr>
            <c:extLst>
              <c:ext xmlns:c16="http://schemas.microsoft.com/office/drawing/2014/chart" uri="{C3380CC4-5D6E-409C-BE32-E72D297353CC}">
                <c16:uniqueId val="{00000005-F381-4440-80BD-6E5BE8F324F2}"/>
              </c:ext>
            </c:extLst>
          </c:dPt>
          <c:dLbls>
            <c:spPr>
              <a:noFill/>
              <a:ln>
                <a:noFill/>
              </a:ln>
              <a:effectLst/>
            </c:spPr>
            <c:showLegendKey val="0"/>
            <c:showVal val="1"/>
            <c:showCatName val="0"/>
            <c:showSerName val="0"/>
            <c:showPercent val="0"/>
            <c:showBubbleSize val="0"/>
            <c:showLeaderLines val="1"/>
            <c:extLst>
              <c:ext xmlns:c15="http://schemas.microsoft.com/office/drawing/2012/chart" uri="{CE6537A1-D6FC-4f65-9D91-7224C49458BB}"/>
            </c:extLst>
          </c:dLbls>
          <c:cat>
            <c:strRef>
              <c:f>PMA!$F$20:$F$22</c:f>
              <c:strCache>
                <c:ptCount val="3"/>
                <c:pt idx="0">
                  <c:v>EU</c:v>
                </c:pt>
                <c:pt idx="1">
                  <c:v>Asia</c:v>
                </c:pt>
                <c:pt idx="2">
                  <c:v>US</c:v>
                </c:pt>
              </c:strCache>
            </c:strRef>
          </c:cat>
          <c:val>
            <c:numRef>
              <c:f>PMA!$G$20:$G$22</c:f>
              <c:numCache>
                <c:formatCode>General</c:formatCode>
                <c:ptCount val="3"/>
                <c:pt idx="0">
                  <c:v>4</c:v>
                </c:pt>
                <c:pt idx="1">
                  <c:v>4</c:v>
                </c:pt>
                <c:pt idx="2">
                  <c:v>5</c:v>
                </c:pt>
              </c:numCache>
            </c:numRef>
          </c:val>
          <c:extLst>
            <c:ext xmlns:c16="http://schemas.microsoft.com/office/drawing/2014/chart" uri="{C3380CC4-5D6E-409C-BE32-E72D297353CC}">
              <c16:uniqueId val="{00000006-F381-4440-80BD-6E5BE8F324F2}"/>
            </c:ext>
          </c:extLst>
        </c:ser>
        <c:dLbls>
          <c:showLegendKey val="0"/>
          <c:showVal val="0"/>
          <c:showCatName val="0"/>
          <c:showSerName val="0"/>
          <c:showPercent val="0"/>
          <c:showBubbleSize val="0"/>
          <c:showLeaderLines val="1"/>
        </c:dLbls>
        <c:firstSliceAng val="0"/>
      </c:pieChart>
    </c:plotArea>
    <c:legend>
      <c:legendPos val="b"/>
      <c:overlay val="0"/>
      <c:txPr>
        <a:bodyPr/>
        <a:lstStyle/>
        <a:p>
          <a:pPr lvl="0">
            <a:defRPr sz="900" b="0" i="0">
              <a:solidFill>
                <a:srgbClr val="1A1A1A"/>
              </a:solidFill>
              <a:latin typeface="Calibri"/>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chart" Target="../charts/chart36.xml"/><Relationship Id="rId5" Type="http://schemas.openxmlformats.org/officeDocument/2006/relationships/chart" Target="../charts/chart35.xml"/><Relationship Id="rId4" Type="http://schemas.openxmlformats.org/officeDocument/2006/relationships/chart" Target="../charts/chart34.xml"/></Relationships>
</file>

<file path=xl/drawings/_rels/drawing12.xml.rels><?xml version="1.0" encoding="UTF-8" standalone="yes"?>
<Relationships xmlns="http://schemas.openxmlformats.org/package/2006/relationships"><Relationship Id="rId3" Type="http://schemas.openxmlformats.org/officeDocument/2006/relationships/chart" Target="../charts/chart39.xml"/><Relationship Id="rId2" Type="http://schemas.openxmlformats.org/officeDocument/2006/relationships/chart" Target="../charts/chart38.xml"/><Relationship Id="rId1" Type="http://schemas.openxmlformats.org/officeDocument/2006/relationships/chart" Target="../charts/chart37.xml"/><Relationship Id="rId6" Type="http://schemas.openxmlformats.org/officeDocument/2006/relationships/chart" Target="../charts/chart42.xml"/><Relationship Id="rId5" Type="http://schemas.openxmlformats.org/officeDocument/2006/relationships/chart" Target="../charts/chart41.xml"/><Relationship Id="rId4" Type="http://schemas.openxmlformats.org/officeDocument/2006/relationships/chart" Target="../charts/chart40.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4.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chart" Target="../charts/chart13.xml"/></Relationships>
</file>

<file path=xl/drawings/_rels/drawing6.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21.xml"/><Relationship Id="rId2" Type="http://schemas.openxmlformats.org/officeDocument/2006/relationships/chart" Target="../charts/chart20.xml"/><Relationship Id="rId1" Type="http://schemas.openxmlformats.org/officeDocument/2006/relationships/chart" Target="../charts/chart19.xml"/></Relationships>
</file>

<file path=xl/drawings/_rels/drawing8.xml.rels><?xml version="1.0" encoding="UTF-8" standalone="yes"?>
<Relationships xmlns="http://schemas.openxmlformats.org/package/2006/relationships"><Relationship Id="rId3" Type="http://schemas.openxmlformats.org/officeDocument/2006/relationships/chart" Target="../charts/chart24.xml"/><Relationship Id="rId2" Type="http://schemas.openxmlformats.org/officeDocument/2006/relationships/chart" Target="../charts/chart23.xml"/><Relationship Id="rId1" Type="http://schemas.openxmlformats.org/officeDocument/2006/relationships/chart" Target="../charts/chart22.xml"/></Relationships>
</file>

<file path=xl/drawings/_rels/drawing9.xml.rels><?xml version="1.0" encoding="UTF-8" standalone="yes"?>
<Relationships xmlns="http://schemas.openxmlformats.org/package/2006/relationships"><Relationship Id="rId3" Type="http://schemas.openxmlformats.org/officeDocument/2006/relationships/chart" Target="../charts/chart27.xml"/><Relationship Id="rId2" Type="http://schemas.openxmlformats.org/officeDocument/2006/relationships/chart" Target="../charts/chart26.xml"/><Relationship Id="rId1" Type="http://schemas.openxmlformats.org/officeDocument/2006/relationships/chart" Target="../charts/chart25.xml"/></Relationships>
</file>

<file path=xl/drawings/drawing1.xml><?xml version="1.0" encoding="utf-8"?>
<xdr:wsDr xmlns:xdr="http://schemas.openxmlformats.org/drawingml/2006/spreadsheetDrawing" xmlns:a="http://schemas.openxmlformats.org/drawingml/2006/main">
  <xdr:oneCellAnchor>
    <xdr:from>
      <xdr:col>1</xdr:col>
      <xdr:colOff>323852</xdr:colOff>
      <xdr:row>24</xdr:row>
      <xdr:rowOff>9525</xdr:rowOff>
    </xdr:from>
    <xdr:ext cx="2028824" cy="198120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24</xdr:row>
      <xdr:rowOff>0</xdr:rowOff>
    </xdr:from>
    <xdr:ext cx="1885949" cy="1990726"/>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619124</xdr:colOff>
      <xdr:row>23</xdr:row>
      <xdr:rowOff>180974</xdr:rowOff>
    </xdr:from>
    <xdr:ext cx="1895475" cy="1952625"/>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10.xml><?xml version="1.0" encoding="utf-8"?>
<xdr:wsDr xmlns:xdr="http://schemas.openxmlformats.org/drawingml/2006/spreadsheetDrawing" xmlns:a="http://schemas.openxmlformats.org/drawingml/2006/main">
  <xdr:oneCellAnchor>
    <xdr:from>
      <xdr:col>0</xdr:col>
      <xdr:colOff>571500</xdr:colOff>
      <xdr:row>7</xdr:row>
      <xdr:rowOff>9525</xdr:rowOff>
    </xdr:from>
    <xdr:ext cx="3467100" cy="2657475"/>
    <xdr:graphicFrame macro="">
      <xdr:nvGraphicFramePr>
        <xdr:cNvPr id="2" name="Chart 28">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6</xdr:row>
      <xdr:rowOff>180975</xdr:rowOff>
    </xdr:from>
    <xdr:ext cx="2714625" cy="2686050"/>
    <xdr:graphicFrame macro="">
      <xdr:nvGraphicFramePr>
        <xdr:cNvPr id="3" name="Chart 29">
          <a:extLst>
            <a:ext uri="{FF2B5EF4-FFF2-40B4-BE49-F238E27FC236}">
              <a16:creationId xmlns:a16="http://schemas.microsoft.com/office/drawing/2014/main" id="{00000000-0008-0000-0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0</xdr:colOff>
      <xdr:row>7</xdr:row>
      <xdr:rowOff>0</xdr:rowOff>
    </xdr:from>
    <xdr:ext cx="2705100" cy="2686050"/>
    <xdr:graphicFrame macro="">
      <xdr:nvGraphicFramePr>
        <xdr:cNvPr id="4" name="Chart 30">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11.xml><?xml version="1.0" encoding="utf-8"?>
<xdr:wsDr xmlns:xdr="http://schemas.openxmlformats.org/drawingml/2006/spreadsheetDrawing" xmlns:a="http://schemas.openxmlformats.org/drawingml/2006/main">
  <xdr:oneCellAnchor>
    <xdr:from>
      <xdr:col>6</xdr:col>
      <xdr:colOff>152400</xdr:colOff>
      <xdr:row>59</xdr:row>
      <xdr:rowOff>57150</xdr:rowOff>
    </xdr:from>
    <xdr:ext cx="2000250" cy="2000250"/>
    <xdr:graphicFrame macro="">
      <xdr:nvGraphicFramePr>
        <xdr:cNvPr id="2" name="Chart 4">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1457325</xdr:colOff>
      <xdr:row>59</xdr:row>
      <xdr:rowOff>76200</xdr:rowOff>
    </xdr:from>
    <xdr:ext cx="2133600" cy="1981200"/>
    <xdr:graphicFrame macro="">
      <xdr:nvGraphicFramePr>
        <xdr:cNvPr id="3" name="Chart 6">
          <a:extLst>
            <a:ext uri="{FF2B5EF4-FFF2-40B4-BE49-F238E27FC236}">
              <a16:creationId xmlns:a16="http://schemas.microsoft.com/office/drawing/2014/main" id="{00000000-0008-0000-0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3770313</xdr:colOff>
      <xdr:row>59</xdr:row>
      <xdr:rowOff>100012</xdr:rowOff>
    </xdr:from>
    <xdr:ext cx="1952625" cy="1952626"/>
    <xdr:graphicFrame macro="">
      <xdr:nvGraphicFramePr>
        <xdr:cNvPr id="4" name="Chart 5">
          <a:extLst>
            <a:ext uri="{FF2B5EF4-FFF2-40B4-BE49-F238E27FC236}">
              <a16:creationId xmlns:a16="http://schemas.microsoft.com/office/drawing/2014/main" id="{00000000-0008-0000-0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552450</xdr:colOff>
      <xdr:row>71</xdr:row>
      <xdr:rowOff>165100</xdr:rowOff>
    </xdr:from>
    <xdr:ext cx="2000250" cy="2000250"/>
    <xdr:graphicFrame macro="">
      <xdr:nvGraphicFramePr>
        <xdr:cNvPr id="5" name="Chart 4">
          <a:extLst>
            <a:ext uri="{FF2B5EF4-FFF2-40B4-BE49-F238E27FC236}">
              <a16:creationId xmlns:a16="http://schemas.microsoft.com/office/drawing/2014/main" id="{00000000-0008-0000-0C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1524000</xdr:colOff>
      <xdr:row>71</xdr:row>
      <xdr:rowOff>188119</xdr:rowOff>
    </xdr:from>
    <xdr:ext cx="1980000" cy="1981200"/>
    <xdr:graphicFrame macro="">
      <xdr:nvGraphicFramePr>
        <xdr:cNvPr id="6" name="Chart 6">
          <a:extLst>
            <a:ext uri="{FF2B5EF4-FFF2-40B4-BE49-F238E27FC236}">
              <a16:creationId xmlns:a16="http://schemas.microsoft.com/office/drawing/2014/main" id="{00000000-0008-0000-0C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8</xdr:col>
      <xdr:colOff>3622675</xdr:colOff>
      <xdr:row>72</xdr:row>
      <xdr:rowOff>9525</xdr:rowOff>
    </xdr:from>
    <xdr:ext cx="1952625" cy="1952626"/>
    <xdr:graphicFrame macro="">
      <xdr:nvGraphicFramePr>
        <xdr:cNvPr id="7" name="Chart 5">
          <a:extLst>
            <a:ext uri="{FF2B5EF4-FFF2-40B4-BE49-F238E27FC236}">
              <a16:creationId xmlns:a16="http://schemas.microsoft.com/office/drawing/2014/main" id="{00000000-0008-0000-0C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12.xml><?xml version="1.0" encoding="utf-8"?>
<xdr:wsDr xmlns:xdr="http://schemas.openxmlformats.org/drawingml/2006/spreadsheetDrawing" xmlns:a="http://schemas.openxmlformats.org/drawingml/2006/main">
  <xdr:oneCellAnchor>
    <xdr:from>
      <xdr:col>6</xdr:col>
      <xdr:colOff>152400</xdr:colOff>
      <xdr:row>50</xdr:row>
      <xdr:rowOff>57150</xdr:rowOff>
    </xdr:from>
    <xdr:ext cx="2000250" cy="2000250"/>
    <xdr:graphicFrame macro="">
      <xdr:nvGraphicFramePr>
        <xdr:cNvPr id="2" name="Chart 4">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1457325</xdr:colOff>
      <xdr:row>50</xdr:row>
      <xdr:rowOff>76200</xdr:rowOff>
    </xdr:from>
    <xdr:ext cx="2133600" cy="1981200"/>
    <xdr:graphicFrame macro="">
      <xdr:nvGraphicFramePr>
        <xdr:cNvPr id="3" name="Chart 6">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9</xdr:col>
      <xdr:colOff>333375</xdr:colOff>
      <xdr:row>50</xdr:row>
      <xdr:rowOff>76200</xdr:rowOff>
    </xdr:from>
    <xdr:ext cx="1952625" cy="1952626"/>
    <xdr:graphicFrame macro="">
      <xdr:nvGraphicFramePr>
        <xdr:cNvPr id="4" name="Chart 5">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6</xdr:col>
      <xdr:colOff>123825</xdr:colOff>
      <xdr:row>62</xdr:row>
      <xdr:rowOff>180975</xdr:rowOff>
    </xdr:from>
    <xdr:ext cx="2000250" cy="2000250"/>
    <xdr:graphicFrame macro="">
      <xdr:nvGraphicFramePr>
        <xdr:cNvPr id="5" name="Chart 4">
          <a:extLst>
            <a:ext uri="{FF2B5EF4-FFF2-40B4-BE49-F238E27FC236}">
              <a16:creationId xmlns:a16="http://schemas.microsoft.com/office/drawing/2014/main" id="{00000000-0008-0000-0D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8</xdr:col>
      <xdr:colOff>1428750</xdr:colOff>
      <xdr:row>63</xdr:row>
      <xdr:rowOff>9525</xdr:rowOff>
    </xdr:from>
    <xdr:ext cx="2133600" cy="1981200"/>
    <xdr:graphicFrame macro="">
      <xdr:nvGraphicFramePr>
        <xdr:cNvPr id="6" name="Chart 6">
          <a:extLst>
            <a:ext uri="{FF2B5EF4-FFF2-40B4-BE49-F238E27FC236}">
              <a16:creationId xmlns:a16="http://schemas.microsoft.com/office/drawing/2014/main" id="{00000000-0008-0000-0D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9</xdr:col>
      <xdr:colOff>304800</xdr:colOff>
      <xdr:row>63</xdr:row>
      <xdr:rowOff>9525</xdr:rowOff>
    </xdr:from>
    <xdr:ext cx="1952625" cy="1952626"/>
    <xdr:graphicFrame macro="">
      <xdr:nvGraphicFramePr>
        <xdr:cNvPr id="7" name="Chart 5">
          <a:extLst>
            <a:ext uri="{FF2B5EF4-FFF2-40B4-BE49-F238E27FC236}">
              <a16:creationId xmlns:a16="http://schemas.microsoft.com/office/drawing/2014/main" id="{00000000-0008-0000-0D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9525</xdr:colOff>
      <xdr:row>26</xdr:row>
      <xdr:rowOff>9525</xdr:rowOff>
    </xdr:from>
    <xdr:ext cx="2000250" cy="2000250"/>
    <xdr:graphicFrame macro="">
      <xdr:nvGraphicFramePr>
        <xdr:cNvPr id="2" name="Chart 4">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9525</xdr:colOff>
      <xdr:row>26</xdr:row>
      <xdr:rowOff>9525</xdr:rowOff>
    </xdr:from>
    <xdr:ext cx="2114550" cy="1971675"/>
    <xdr:graphicFrame macro="">
      <xdr:nvGraphicFramePr>
        <xdr:cNvPr id="3" name="Chart 5">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752476</xdr:colOff>
      <xdr:row>26</xdr:row>
      <xdr:rowOff>0</xdr:rowOff>
    </xdr:from>
    <xdr:ext cx="2133600" cy="1981200"/>
    <xdr:graphicFrame macro="">
      <xdr:nvGraphicFramePr>
        <xdr:cNvPr id="4" name="Chart 6">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oneCellAnchor>
    <xdr:from>
      <xdr:col>2</xdr:col>
      <xdr:colOff>9525</xdr:colOff>
      <xdr:row>24</xdr:row>
      <xdr:rowOff>9525</xdr:rowOff>
    </xdr:from>
    <xdr:ext cx="2000250" cy="2076450"/>
    <xdr:graphicFrame macro="">
      <xdr:nvGraphicFramePr>
        <xdr:cNvPr id="2" name="Chart 4">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9525</xdr:colOff>
      <xdr:row>24</xdr:row>
      <xdr:rowOff>9525</xdr:rowOff>
    </xdr:from>
    <xdr:ext cx="2114550" cy="2105025"/>
    <xdr:graphicFrame macro="">
      <xdr:nvGraphicFramePr>
        <xdr:cNvPr id="3" name="Chart 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752476</xdr:colOff>
      <xdr:row>24</xdr:row>
      <xdr:rowOff>0</xdr:rowOff>
    </xdr:from>
    <xdr:ext cx="2352674" cy="2114550"/>
    <xdr:graphicFrame macro="">
      <xdr:nvGraphicFramePr>
        <xdr:cNvPr id="4" name="Chart 6">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23</xdr:row>
      <xdr:rowOff>171450</xdr:rowOff>
    </xdr:from>
    <xdr:ext cx="1962149" cy="2000250"/>
    <xdr:graphicFrame macro="">
      <xdr:nvGraphicFramePr>
        <xdr:cNvPr id="2" name="Chart 10">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9525</xdr:colOff>
      <xdr:row>23</xdr:row>
      <xdr:rowOff>180974</xdr:rowOff>
    </xdr:from>
    <xdr:ext cx="2457450" cy="2028826"/>
    <xdr:graphicFrame macro="">
      <xdr:nvGraphicFramePr>
        <xdr:cNvPr id="3" name="Chart 11">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9525</xdr:colOff>
      <xdr:row>23</xdr:row>
      <xdr:rowOff>171449</xdr:rowOff>
    </xdr:from>
    <xdr:ext cx="1847850" cy="2009775"/>
    <xdr:graphicFrame macro="">
      <xdr:nvGraphicFramePr>
        <xdr:cNvPr id="4" name="Chart 12">
          <a:extLst>
            <a:ext uri="{FF2B5EF4-FFF2-40B4-BE49-F238E27FC236}">
              <a16:creationId xmlns:a16="http://schemas.microsoft.com/office/drawing/2014/main" id="{00000000-0008-0000-0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24</xdr:row>
      <xdr:rowOff>9525</xdr:rowOff>
    </xdr:from>
    <xdr:ext cx="2000250" cy="1962150"/>
    <xdr:graphicFrame macro="">
      <xdr:nvGraphicFramePr>
        <xdr:cNvPr id="2" name="Chart 13">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752475</xdr:colOff>
      <xdr:row>24</xdr:row>
      <xdr:rowOff>19049</xdr:rowOff>
    </xdr:from>
    <xdr:ext cx="2038350" cy="1971675"/>
    <xdr:graphicFrame macro="">
      <xdr:nvGraphicFramePr>
        <xdr:cNvPr id="3" name="Chart 14">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9524</xdr:colOff>
      <xdr:row>24</xdr:row>
      <xdr:rowOff>9525</xdr:rowOff>
    </xdr:from>
    <xdr:ext cx="2009775" cy="1971675"/>
    <xdr:graphicFrame macro="">
      <xdr:nvGraphicFramePr>
        <xdr:cNvPr id="4" name="Chart 15">
          <a:extLst>
            <a:ext uri="{FF2B5EF4-FFF2-40B4-BE49-F238E27FC236}">
              <a16:creationId xmlns:a16="http://schemas.microsoft.com/office/drawing/2014/main" id="{00000000-0008-0000-06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6.xml><?xml version="1.0" encoding="utf-8"?>
<xdr:wsDr xmlns:xdr="http://schemas.openxmlformats.org/drawingml/2006/spreadsheetDrawing" xmlns:a="http://schemas.openxmlformats.org/drawingml/2006/main">
  <xdr:oneCellAnchor>
    <xdr:from>
      <xdr:col>2</xdr:col>
      <xdr:colOff>9525</xdr:colOff>
      <xdr:row>23</xdr:row>
      <xdr:rowOff>9525</xdr:rowOff>
    </xdr:from>
    <xdr:ext cx="2000250" cy="2076450"/>
    <xdr:graphicFrame macro="">
      <xdr:nvGraphicFramePr>
        <xdr:cNvPr id="2" name="Chart 4">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8</xdr:col>
      <xdr:colOff>9525</xdr:colOff>
      <xdr:row>23</xdr:row>
      <xdr:rowOff>9525</xdr:rowOff>
    </xdr:from>
    <xdr:ext cx="2114550" cy="2105025"/>
    <xdr:graphicFrame macro="">
      <xdr:nvGraphicFramePr>
        <xdr:cNvPr id="3" name="Chart 5">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4</xdr:col>
      <xdr:colOff>752476</xdr:colOff>
      <xdr:row>23</xdr:row>
      <xdr:rowOff>0</xdr:rowOff>
    </xdr:from>
    <xdr:ext cx="2352674" cy="2114550"/>
    <xdr:graphicFrame macro="">
      <xdr:nvGraphicFramePr>
        <xdr:cNvPr id="4" name="Chart 6">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7.xml><?xml version="1.0" encoding="utf-8"?>
<xdr:wsDr xmlns:xdr="http://schemas.openxmlformats.org/drawingml/2006/spreadsheetDrawing" xmlns:a="http://schemas.openxmlformats.org/drawingml/2006/main">
  <xdr:oneCellAnchor>
    <xdr:from>
      <xdr:col>1</xdr:col>
      <xdr:colOff>333374</xdr:colOff>
      <xdr:row>23</xdr:row>
      <xdr:rowOff>0</xdr:rowOff>
    </xdr:from>
    <xdr:ext cx="2105025" cy="2000250"/>
    <xdr:graphicFrame macro="">
      <xdr:nvGraphicFramePr>
        <xdr:cNvPr id="2" name="Chart 16">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4</xdr:col>
      <xdr:colOff>742950</xdr:colOff>
      <xdr:row>23</xdr:row>
      <xdr:rowOff>9525</xdr:rowOff>
    </xdr:from>
    <xdr:ext cx="2143125" cy="2000250"/>
    <xdr:graphicFrame macro="">
      <xdr:nvGraphicFramePr>
        <xdr:cNvPr id="3" name="Chart 17">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23</xdr:row>
      <xdr:rowOff>9525</xdr:rowOff>
    </xdr:from>
    <xdr:ext cx="2047876" cy="1968667"/>
    <xdr:graphicFrame macro="">
      <xdr:nvGraphicFramePr>
        <xdr:cNvPr id="4" name="Chart 18">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8.xml><?xml version="1.0" encoding="utf-8"?>
<xdr:wsDr xmlns:xdr="http://schemas.openxmlformats.org/drawingml/2006/spreadsheetDrawing" xmlns:a="http://schemas.openxmlformats.org/drawingml/2006/main">
  <xdr:oneCellAnchor>
    <xdr:from>
      <xdr:col>2</xdr:col>
      <xdr:colOff>19049</xdr:colOff>
      <xdr:row>23</xdr:row>
      <xdr:rowOff>9525</xdr:rowOff>
    </xdr:from>
    <xdr:ext cx="1857375" cy="1990725"/>
    <xdr:graphicFrame macro="">
      <xdr:nvGraphicFramePr>
        <xdr:cNvPr id="2" name="Chart 22">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9525</xdr:colOff>
      <xdr:row>23</xdr:row>
      <xdr:rowOff>0</xdr:rowOff>
    </xdr:from>
    <xdr:ext cx="2305050" cy="1990725"/>
    <xdr:graphicFrame macro="">
      <xdr:nvGraphicFramePr>
        <xdr:cNvPr id="3" name="Chart 23">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752475</xdr:colOff>
      <xdr:row>22</xdr:row>
      <xdr:rowOff>171450</xdr:rowOff>
    </xdr:from>
    <xdr:ext cx="2028825" cy="2009775"/>
    <xdr:graphicFrame macro="">
      <xdr:nvGraphicFramePr>
        <xdr:cNvPr id="4" name="Chart 24">
          <a:extLst>
            <a:ext uri="{FF2B5EF4-FFF2-40B4-BE49-F238E27FC236}">
              <a16:creationId xmlns:a16="http://schemas.microsoft.com/office/drawing/2014/main" id="{00000000-0008-0000-0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23</xdr:row>
      <xdr:rowOff>9525</xdr:rowOff>
    </xdr:from>
    <xdr:ext cx="2038349" cy="2085975"/>
    <xdr:graphicFrame macro="">
      <xdr:nvGraphicFramePr>
        <xdr:cNvPr id="2" name="Chart 2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19050</xdr:colOff>
      <xdr:row>23</xdr:row>
      <xdr:rowOff>19049</xdr:rowOff>
    </xdr:from>
    <xdr:ext cx="2143125" cy="2085975"/>
    <xdr:graphicFrame macro="">
      <xdr:nvGraphicFramePr>
        <xdr:cNvPr id="3" name="Chart 26">
          <a:extLst>
            <a:ext uri="{FF2B5EF4-FFF2-40B4-BE49-F238E27FC236}">
              <a16:creationId xmlns:a16="http://schemas.microsoft.com/office/drawing/2014/main" id="{00000000-0008-0000-0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9524</xdr:colOff>
      <xdr:row>23</xdr:row>
      <xdr:rowOff>9525</xdr:rowOff>
    </xdr:from>
    <xdr:ext cx="2028825" cy="2085975"/>
    <xdr:graphicFrame macro="">
      <xdr:nvGraphicFramePr>
        <xdr:cNvPr id="4" name="Chart 27">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j.strachan@fz-juelich.de" TargetMode="External"/><Relationship Id="rId3" Type="http://schemas.openxmlformats.org/officeDocument/2006/relationships/hyperlink" Target="mailto:vitahu@ntu.edu.tw" TargetMode="External"/><Relationship Id="rId7" Type="http://schemas.openxmlformats.org/officeDocument/2006/relationships/hyperlink" Target="mailto:pierre.magnan@isae-supaero.fr" TargetMode="External"/><Relationship Id="rId2" Type="http://schemas.openxmlformats.org/officeDocument/2006/relationships/hyperlink" Target="mailto:elena.gnani@unibo.it" TargetMode="External"/><Relationship Id="rId1" Type="http://schemas.openxmlformats.org/officeDocument/2006/relationships/hyperlink" Target="mailto:syliaon@tsmc.com," TargetMode="External"/><Relationship Id="rId6" Type="http://schemas.openxmlformats.org/officeDocument/2006/relationships/hyperlink" Target="mailto:jh8310.park@samsung.com" TargetMode="External"/><Relationship Id="rId5" Type="http://schemas.openxmlformats.org/officeDocument/2006/relationships/hyperlink" Target="mailto:ysuh@qti.qualcomm.com" TargetMode="External"/><Relationship Id="rId10" Type="http://schemas.openxmlformats.org/officeDocument/2006/relationships/printerSettings" Target="../printerSettings/printerSettings1.bin"/><Relationship Id="rId4" Type="http://schemas.openxmlformats.org/officeDocument/2006/relationships/hyperlink" Target="mailto:xjia@vt.edu" TargetMode="External"/><Relationship Id="rId9" Type="http://schemas.openxmlformats.org/officeDocument/2006/relationships/hyperlink" Target="mailto:chan.lim8@sk.com"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mailto:eemwong@ee.ust.hk" TargetMode="External"/><Relationship Id="rId2" Type="http://schemas.openxmlformats.org/officeDocument/2006/relationships/hyperlink" Target="mailto:szafar@us.ibm.com" TargetMode="External"/><Relationship Id="rId1" Type="http://schemas.openxmlformats.org/officeDocument/2006/relationships/hyperlink" Target="mailto:palestri@uniud.it" TargetMode="External"/><Relationship Id="rId6" Type="http://schemas.openxmlformats.org/officeDocument/2006/relationships/drawing" Target="../drawings/drawing9.xml"/><Relationship Id="rId5" Type="http://schemas.openxmlformats.org/officeDocument/2006/relationships/printerSettings" Target="../printerSettings/printerSettings10.bin"/><Relationship Id="rId4" Type="http://schemas.openxmlformats.org/officeDocument/2006/relationships/hyperlink" Target="mailto:marco.tartagni@unibo.it"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hyperlink" Target="mailto:farrokh.ayazi@ece.gatech.edu" TargetMode="External"/><Relationship Id="rId13" Type="http://schemas.openxmlformats.org/officeDocument/2006/relationships/hyperlink" Target="mailto:julie.grollier@cnrs-thales.fr" TargetMode="External"/><Relationship Id="rId18" Type="http://schemas.openxmlformats.org/officeDocument/2006/relationships/hyperlink" Target="mailto:Omutl@gmail.com" TargetMode="External"/><Relationship Id="rId3" Type="http://schemas.openxmlformats.org/officeDocument/2006/relationships/hyperlink" Target="mailto:Adrian.Chasin@imec.be" TargetMode="External"/><Relationship Id="rId7" Type="http://schemas.openxmlformats.org/officeDocument/2006/relationships/hyperlink" Target="mailto:anton.hofmeister@st.com" TargetMode="External"/><Relationship Id="rId12" Type="http://schemas.openxmlformats.org/officeDocument/2006/relationships/hyperlink" Target="mailto:thomas.mikolajick@tu-dresden.de" TargetMode="External"/><Relationship Id="rId17" Type="http://schemas.openxmlformats.org/officeDocument/2006/relationships/hyperlink" Target="mailto:sud70@psu.edu" TargetMode="External"/><Relationship Id="rId2" Type="http://schemas.openxmlformats.org/officeDocument/2006/relationships/hyperlink" Target="mailto:sud70@psu.edu" TargetMode="External"/><Relationship Id="rId16" Type="http://schemas.openxmlformats.org/officeDocument/2006/relationships/hyperlink" Target="mailto:takagi@ee.t.u-tokyo.ac.jp" TargetMode="External"/><Relationship Id="rId20" Type="http://schemas.openxmlformats.org/officeDocument/2006/relationships/drawing" Target="../drawings/drawing11.xml"/><Relationship Id="rId1" Type="http://schemas.openxmlformats.org/officeDocument/2006/relationships/hyperlink" Target="mailto:sud70@psu.edu" TargetMode="External"/><Relationship Id="rId6" Type="http://schemas.openxmlformats.org/officeDocument/2006/relationships/hyperlink" Target="mailto:anton.hofmeister@st.com" TargetMode="External"/><Relationship Id="rId11" Type="http://schemas.openxmlformats.org/officeDocument/2006/relationships/hyperlink" Target="mailto:eleyang@nus.edu.sg" TargetMode="External"/><Relationship Id="rId5" Type="http://schemas.openxmlformats.org/officeDocument/2006/relationships/hyperlink" Target="mailto:farrokh.ayazi@ece.gatech.edu" TargetMode="External"/><Relationship Id="rId15" Type="http://schemas.openxmlformats.org/officeDocument/2006/relationships/hyperlink" Target="mailto:Adrian.Chasin@imec.be" TargetMode="External"/><Relationship Id="rId10" Type="http://schemas.openxmlformats.org/officeDocument/2006/relationships/hyperlink" Target="mailto:sakuma.katsuyuki@gmail.com" TargetMode="External"/><Relationship Id="rId19" Type="http://schemas.openxmlformats.org/officeDocument/2006/relationships/hyperlink" Target="mailto:john.wuu@amd.com" TargetMode="External"/><Relationship Id="rId4" Type="http://schemas.openxmlformats.org/officeDocument/2006/relationships/hyperlink" Target="mailto:bhave@purdue.edu" TargetMode="External"/><Relationship Id="rId9" Type="http://schemas.openxmlformats.org/officeDocument/2006/relationships/hyperlink" Target="mailto:sitaram.arkalgud@us.tel.com" TargetMode="External"/><Relationship Id="rId14" Type="http://schemas.openxmlformats.org/officeDocument/2006/relationships/hyperlink" Target="mailto:takagi@ee.t.u-tokyo.ac.jp" TargetMode="External"/></Relationships>
</file>

<file path=xl/worksheets/_rels/sheet14.xml.rels><?xml version="1.0" encoding="UTF-8" standalone="yes"?>
<Relationships xmlns="http://schemas.openxmlformats.org/package/2006/relationships"><Relationship Id="rId8" Type="http://schemas.openxmlformats.org/officeDocument/2006/relationships/hyperlink" Target="mailto:divya.prasad@amd.com" TargetMode="External"/><Relationship Id="rId3" Type="http://schemas.openxmlformats.org/officeDocument/2006/relationships/hyperlink" Target="https://scholar.google.com/citations?user=3GZU6jcAAAAJ" TargetMode="External"/><Relationship Id="rId7" Type="http://schemas.openxmlformats.org/officeDocument/2006/relationships/hyperlink" Target="mailto:thierry.leichle@cnrs.fr" TargetMode="External"/><Relationship Id="rId12" Type="http://schemas.openxmlformats.org/officeDocument/2006/relationships/drawing" Target="../drawings/drawing12.xml"/><Relationship Id="rId2" Type="http://schemas.openxmlformats.org/officeDocument/2006/relationships/hyperlink" Target="mailto:eywu@us.ibm.com" TargetMode="External"/><Relationship Id="rId1" Type="http://schemas.openxmlformats.org/officeDocument/2006/relationships/hyperlink" Target="mailto:shpoon@tsmc.com" TargetMode="External"/><Relationship Id="rId6" Type="http://schemas.openxmlformats.org/officeDocument/2006/relationships/hyperlink" Target="mailto:szafar@us.ibm.com" TargetMode="External"/><Relationship Id="rId11" Type="http://schemas.openxmlformats.org/officeDocument/2006/relationships/printerSettings" Target="../printerSettings/printerSettings13.bin"/><Relationship Id="rId5" Type="http://schemas.openxmlformats.org/officeDocument/2006/relationships/hyperlink" Target="https://scholar.google.com/citations?&amp;user=WEUpsUwAAAAJ" TargetMode="External"/><Relationship Id="rId10" Type="http://schemas.openxmlformats.org/officeDocument/2006/relationships/hyperlink" Target="https://scholar.google.com/citations?hl=en&amp;user=2-EKdW4AAAAJ" TargetMode="External"/><Relationship Id="rId4" Type="http://schemas.openxmlformats.org/officeDocument/2006/relationships/hyperlink" Target="mailto:knobloch@iue.tuwien.ac.at" TargetMode="External"/><Relationship Id="rId9" Type="http://schemas.openxmlformats.org/officeDocument/2006/relationships/hyperlink" Target="https://scholar.google.com/citations?user=uzAuOcwAAAAJ&amp;view_op=list_works"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mailto:lucio.pancheri@unitn.it" TargetMode="External"/><Relationship Id="rId7" Type="http://schemas.openxmlformats.org/officeDocument/2006/relationships/printerSettings" Target="../printerSettings/printerSettings14.bin"/><Relationship Id="rId2" Type="http://schemas.openxmlformats.org/officeDocument/2006/relationships/hyperlink" Target="mailto:syliaon@tsmc.com," TargetMode="External"/><Relationship Id="rId1" Type="http://schemas.openxmlformats.org/officeDocument/2006/relationships/hyperlink" Target="mailto:sllung@mxic.com.tw" TargetMode="External"/><Relationship Id="rId6" Type="http://schemas.openxmlformats.org/officeDocument/2006/relationships/hyperlink" Target="mailto:elena.gnani@unibo.it" TargetMode="External"/><Relationship Id="rId5" Type="http://schemas.openxmlformats.org/officeDocument/2006/relationships/hyperlink" Target="mailto:arvind.balijepalli@nist.gov" TargetMode="External"/><Relationship Id="rId4" Type="http://schemas.openxmlformats.org/officeDocument/2006/relationships/hyperlink" Target="mailto:pjliaoa@tsmc.com"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martin.otoole.ext@imec.be" TargetMode="External"/><Relationship Id="rId1" Type="http://schemas.openxmlformats.org/officeDocument/2006/relationships/hyperlink" Target="mailto:daphnee.bosch2@cea.fr"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mailto:eeqshao@ust.hk" TargetMode="External"/><Relationship Id="rId3" Type="http://schemas.openxmlformats.org/officeDocument/2006/relationships/hyperlink" Target="mailto:ian.oconnor@ec-lyon.fr" TargetMode="External"/><Relationship Id="rId7" Type="http://schemas.openxmlformats.org/officeDocument/2006/relationships/hyperlink" Target="mailto:dmj@seas.upenn.edu" TargetMode="External"/><Relationship Id="rId12" Type="http://schemas.openxmlformats.org/officeDocument/2006/relationships/drawing" Target="../drawings/drawing2.xml"/><Relationship Id="rId2" Type="http://schemas.openxmlformats.org/officeDocument/2006/relationships/hyperlink" Target="mailto:catherine.dubourdieu@helmholtz-berlin.de" TargetMode="External"/><Relationship Id="rId1" Type="http://schemas.openxmlformats.org/officeDocument/2006/relationships/hyperlink" Target="mailto:gpitner@tsmc.com" TargetMode="External"/><Relationship Id="rId6" Type="http://schemas.openxmlformats.org/officeDocument/2006/relationships/hyperlink" Target="mailto:amir.sammak@tno.nl" TargetMode="External"/><Relationship Id="rId11" Type="http://schemas.openxmlformats.org/officeDocument/2006/relationships/printerSettings" Target="../printerSettings/printerSettings3.bin"/><Relationship Id="rId5" Type="http://schemas.openxmlformats.org/officeDocument/2006/relationships/hyperlink" Target="mailto:stephan.roche@icn2.cat" TargetMode="External"/><Relationship Id="rId10" Type="http://schemas.openxmlformats.org/officeDocument/2006/relationships/hyperlink" Target="mailto:louis.hutin@cea.fr" TargetMode="External"/><Relationship Id="rId4" Type="http://schemas.openxmlformats.org/officeDocument/2006/relationships/hyperlink" Target="mailto:ursula.ebels@cea.fr" TargetMode="External"/><Relationship Id="rId9" Type="http://schemas.openxmlformats.org/officeDocument/2006/relationships/hyperlink" Target="mailto:hyejung.choi@sk.com"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zhao.2592@osu.edu" TargetMode="External"/><Relationship Id="rId2" Type="http://schemas.openxmlformats.org/officeDocument/2006/relationships/hyperlink" Target="mailto:tmaeda@g.ecc.u-tokyo.ac.jp" TargetMode="External"/><Relationship Id="rId1" Type="http://schemas.openxmlformats.org/officeDocument/2006/relationships/hyperlink" Target="mailto:jvveliad@ncsu.edu" TargetMode="External"/><Relationship Id="rId6" Type="http://schemas.openxmlformats.org/officeDocument/2006/relationships/drawing" Target="../drawings/drawing3.xml"/><Relationship Id="rId5" Type="http://schemas.openxmlformats.org/officeDocument/2006/relationships/printerSettings" Target="../printerSettings/printerSettings4.bin"/><Relationship Id="rId4" Type="http://schemas.openxmlformats.org/officeDocument/2006/relationships/hyperlink" Target="mailto:cedric.durand@ST.co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nicki.hinsche@physik.uni-halle.de" TargetMode="External"/><Relationship Id="rId1" Type="http://schemas.openxmlformats.org/officeDocument/2006/relationships/hyperlink" Target="mailto:z.stanojevic@globaltcad.com" TargetMode="External"/><Relationship Id="rId4"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mailto:nanbo.gong1@ibm.com"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mailto:frederic.lalanne@st.com" TargetMode="External"/><Relationship Id="rId2" Type="http://schemas.openxmlformats.org/officeDocument/2006/relationships/hyperlink" Target="mailto:Jun.Ogi@sony.com" TargetMode="External"/><Relationship Id="rId1" Type="http://schemas.openxmlformats.org/officeDocument/2006/relationships/hyperlink" Target="mailto:sergey.velichko@onsemi.com" TargetMode="External"/><Relationship Id="rId6" Type="http://schemas.openxmlformats.org/officeDocument/2006/relationships/drawing" Target="../drawings/drawing7.xml"/><Relationship Id="rId5" Type="http://schemas.openxmlformats.org/officeDocument/2006/relationships/printerSettings" Target="../printerSettings/printerSettings8.bin"/><Relationship Id="rId4" Type="http://schemas.openxmlformats.org/officeDocument/2006/relationships/hyperlink" Target="mailto:ky12.cho@samsung.com"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mailto:zhouhuim@us.ibm.com" TargetMode="External"/><Relationship Id="rId7" Type="http://schemas.openxmlformats.org/officeDocument/2006/relationships/drawing" Target="../drawings/drawing8.xml"/><Relationship Id="rId2" Type="http://schemas.openxmlformats.org/officeDocument/2006/relationships/hyperlink" Target="mailto:motoyuki.sato@tel.com" TargetMode="External"/><Relationship Id="rId1" Type="http://schemas.openxmlformats.org/officeDocument/2006/relationships/hyperlink" Target="mailto:susanna.reggiani@unibo.it" TargetMode="External"/><Relationship Id="rId6" Type="http://schemas.openxmlformats.org/officeDocument/2006/relationships/printerSettings" Target="../printerSettings/printerSettings9.bin"/><Relationship Id="rId5" Type="http://schemas.openxmlformats.org/officeDocument/2006/relationships/hyperlink" Target="mailto:andrea.padovani@unimore.it" TargetMode="External"/><Relationship Id="rId4" Type="http://schemas.openxmlformats.org/officeDocument/2006/relationships/hyperlink" Target="https://www.linkedin.com/in/kyunghwan-lee-715633165/overlay/about-this-profi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6"/>
  <sheetViews>
    <sheetView tabSelected="1" zoomScale="120" zoomScaleNormal="120" workbookViewId="0">
      <pane xSplit="6" ySplit="1" topLeftCell="G2" activePane="bottomRight" state="frozen"/>
      <selection activeCell="F40" sqref="F40"/>
      <selection pane="topRight" activeCell="F40" sqref="F40"/>
      <selection pane="bottomLeft" activeCell="F40" sqref="F40"/>
      <selection pane="bottomRight" activeCell="H21" sqref="H21"/>
    </sheetView>
  </sheetViews>
  <sheetFormatPr baseColWidth="10" defaultColWidth="12" defaultRowHeight="15"/>
  <cols>
    <col min="1" max="1" width="4.5" style="14" bestFit="1" customWidth="1"/>
    <col min="2" max="2" width="11.6640625" style="14" customWidth="1"/>
    <col min="3" max="3" width="7.6640625" style="19" bestFit="1" customWidth="1"/>
    <col min="4" max="4" width="11.1640625" style="14" bestFit="1" customWidth="1"/>
    <col min="5" max="5" width="15.5" style="14" customWidth="1"/>
    <col min="6" max="6" width="15.83203125" style="14" customWidth="1"/>
    <col min="7" max="7" width="9.6640625" style="28" customWidth="1"/>
    <col min="8" max="8" width="32" style="14" customWidth="1"/>
    <col min="9" max="9" width="9.5" style="14" customWidth="1"/>
    <col min="10" max="10" width="13.33203125" style="14" customWidth="1"/>
    <col min="11" max="11" width="12" style="14" customWidth="1"/>
    <col min="12" max="12" width="8.5" style="14" customWidth="1"/>
    <col min="13" max="13" width="12" style="14"/>
    <col min="14" max="26" width="7.5" style="14" customWidth="1"/>
    <col min="27" max="16384" width="12" style="14"/>
  </cols>
  <sheetData>
    <row r="1" spans="1:18" s="28" customFormat="1">
      <c r="A1" s="24" t="s">
        <v>0</v>
      </c>
      <c r="B1" s="24" t="s">
        <v>1</v>
      </c>
      <c r="C1" s="24" t="s">
        <v>2</v>
      </c>
      <c r="D1" s="24" t="s">
        <v>3</v>
      </c>
      <c r="E1" s="24" t="s">
        <v>4</v>
      </c>
      <c r="F1" s="24" t="s">
        <v>5</v>
      </c>
      <c r="G1" s="24" t="s">
        <v>6</v>
      </c>
      <c r="H1" s="24" t="s">
        <v>7</v>
      </c>
      <c r="I1" s="37"/>
      <c r="J1" s="38"/>
    </row>
    <row r="2" spans="1:18">
      <c r="A2" s="1" t="s">
        <v>8</v>
      </c>
      <c r="B2" s="2" t="s">
        <v>9</v>
      </c>
      <c r="C2" s="25" t="s">
        <v>46</v>
      </c>
      <c r="D2" s="3" t="s">
        <v>18</v>
      </c>
      <c r="E2" s="4" t="s">
        <v>19</v>
      </c>
      <c r="F2" s="2" t="s">
        <v>20</v>
      </c>
      <c r="G2" s="25" t="s">
        <v>21</v>
      </c>
      <c r="H2" s="5" t="s">
        <v>22</v>
      </c>
      <c r="I2" s="6"/>
      <c r="J2" s="11"/>
      <c r="K2" s="11"/>
    </row>
    <row r="3" spans="1:18">
      <c r="A3" s="1" t="s">
        <v>23</v>
      </c>
      <c r="B3" s="2" t="s">
        <v>12</v>
      </c>
      <c r="C3" s="25" t="s">
        <v>46</v>
      </c>
      <c r="D3" s="9" t="s">
        <v>25</v>
      </c>
      <c r="E3" s="4" t="s">
        <v>26</v>
      </c>
      <c r="F3" s="2" t="s">
        <v>27</v>
      </c>
      <c r="G3" s="25" t="s">
        <v>11</v>
      </c>
      <c r="H3" s="5" t="s">
        <v>163</v>
      </c>
      <c r="I3" s="6"/>
      <c r="J3" s="7"/>
      <c r="K3" s="11"/>
    </row>
    <row r="4" spans="1:18">
      <c r="A4" s="8" t="s">
        <v>23</v>
      </c>
      <c r="B4" s="2" t="s">
        <v>17</v>
      </c>
      <c r="C4" s="25" t="s">
        <v>29</v>
      </c>
      <c r="D4" s="3" t="s">
        <v>30</v>
      </c>
      <c r="E4" s="4" t="s">
        <v>651</v>
      </c>
      <c r="F4" s="2" t="s">
        <v>650</v>
      </c>
      <c r="G4" s="25" t="s">
        <v>11</v>
      </c>
      <c r="H4" s="5" t="s">
        <v>649</v>
      </c>
      <c r="I4" s="6"/>
      <c r="J4" s="7"/>
      <c r="K4" s="11"/>
    </row>
    <row r="5" spans="1:18">
      <c r="A5" s="8" t="s">
        <v>23</v>
      </c>
      <c r="B5" s="2" t="s">
        <v>24</v>
      </c>
      <c r="C5" s="25" t="s">
        <v>111</v>
      </c>
      <c r="D5" s="9" t="s">
        <v>41</v>
      </c>
      <c r="E5" s="4" t="s">
        <v>42</v>
      </c>
      <c r="F5" s="2" t="s">
        <v>43</v>
      </c>
      <c r="G5" s="25" t="s">
        <v>11</v>
      </c>
      <c r="H5" s="5" t="s">
        <v>44</v>
      </c>
      <c r="I5" s="6"/>
      <c r="J5" s="7"/>
      <c r="K5" s="11"/>
    </row>
    <row r="6" spans="1:18">
      <c r="A6" s="8" t="s">
        <v>23</v>
      </c>
      <c r="B6" s="2" t="s">
        <v>28</v>
      </c>
      <c r="C6" s="25" t="s">
        <v>46</v>
      </c>
      <c r="D6" s="3" t="s">
        <v>67</v>
      </c>
      <c r="E6" s="4" t="s">
        <v>68</v>
      </c>
      <c r="F6" s="2" t="s">
        <v>69</v>
      </c>
      <c r="G6" s="25" t="s">
        <v>21</v>
      </c>
      <c r="H6" s="5" t="s">
        <v>70</v>
      </c>
      <c r="I6" s="10"/>
      <c r="J6" s="11"/>
      <c r="K6" s="11"/>
    </row>
    <row r="7" spans="1:18">
      <c r="A7" s="1" t="s">
        <v>23</v>
      </c>
      <c r="B7" s="2" t="s">
        <v>34</v>
      </c>
      <c r="C7" s="25" t="s">
        <v>29</v>
      </c>
      <c r="D7" s="3" t="s">
        <v>62</v>
      </c>
      <c r="E7" s="4" t="s">
        <v>63</v>
      </c>
      <c r="F7" s="2" t="s">
        <v>64</v>
      </c>
      <c r="G7" s="25" t="s">
        <v>11</v>
      </c>
      <c r="H7" s="5" t="s">
        <v>65</v>
      </c>
      <c r="I7" s="6"/>
      <c r="J7" s="11"/>
      <c r="K7" s="11"/>
    </row>
    <row r="8" spans="1:18">
      <c r="A8" s="8" t="s">
        <v>23</v>
      </c>
      <c r="B8" s="2" t="s">
        <v>40</v>
      </c>
      <c r="C8" s="25" t="s">
        <v>46</v>
      </c>
      <c r="D8" s="4" t="s">
        <v>57</v>
      </c>
      <c r="E8" s="4" t="s">
        <v>58</v>
      </c>
      <c r="F8" s="2" t="s">
        <v>59</v>
      </c>
      <c r="G8" s="25" t="s">
        <v>38</v>
      </c>
      <c r="H8" s="5" t="s">
        <v>60</v>
      </c>
      <c r="I8" s="6"/>
      <c r="J8" s="11"/>
      <c r="K8" s="11"/>
    </row>
    <row r="9" spans="1:18" ht="16">
      <c r="A9" s="8" t="s">
        <v>23</v>
      </c>
      <c r="B9" s="2" t="s">
        <v>45</v>
      </c>
      <c r="C9" s="25" t="s">
        <v>111</v>
      </c>
      <c r="D9" s="12" t="s">
        <v>88</v>
      </c>
      <c r="E9" s="9" t="s">
        <v>89</v>
      </c>
      <c r="F9" s="2" t="s">
        <v>90</v>
      </c>
      <c r="G9" s="25" t="s">
        <v>11</v>
      </c>
      <c r="H9" s="5" t="s">
        <v>91</v>
      </c>
      <c r="I9" s="10"/>
      <c r="J9" s="11"/>
      <c r="K9" s="11"/>
      <c r="L9" s="19"/>
      <c r="M9" s="19"/>
      <c r="N9" s="19"/>
      <c r="O9" s="19"/>
      <c r="P9" s="19"/>
    </row>
    <row r="10" spans="1:18">
      <c r="A10" s="8" t="s">
        <v>8</v>
      </c>
      <c r="B10" s="2" t="s">
        <v>51</v>
      </c>
      <c r="C10" s="25" t="s">
        <v>29</v>
      </c>
      <c r="D10" s="3" t="s">
        <v>78</v>
      </c>
      <c r="E10" s="4" t="s">
        <v>79</v>
      </c>
      <c r="F10" s="2" t="s">
        <v>32</v>
      </c>
      <c r="G10" s="25" t="s">
        <v>11</v>
      </c>
      <c r="H10" s="5" t="s">
        <v>165</v>
      </c>
      <c r="I10" s="6"/>
      <c r="J10" s="11"/>
      <c r="K10" s="11"/>
      <c r="L10" s="19"/>
      <c r="M10" s="19"/>
      <c r="N10" s="19"/>
      <c r="O10" s="19"/>
      <c r="P10" s="19"/>
    </row>
    <row r="11" spans="1:18">
      <c r="A11" s="8" t="s">
        <v>8</v>
      </c>
      <c r="B11" s="2" t="s">
        <v>56</v>
      </c>
      <c r="C11" s="8" t="s">
        <v>111</v>
      </c>
      <c r="D11" s="9" t="s">
        <v>173</v>
      </c>
      <c r="E11" s="36" t="s">
        <v>146</v>
      </c>
      <c r="F11" s="2" t="s">
        <v>145</v>
      </c>
      <c r="G11" s="34" t="s">
        <v>21</v>
      </c>
      <c r="H11" s="5" t="s">
        <v>166</v>
      </c>
      <c r="I11" s="6"/>
      <c r="J11" s="11"/>
      <c r="K11" s="11"/>
    </row>
    <row r="12" spans="1:18" ht="16">
      <c r="A12" s="8" t="s">
        <v>8</v>
      </c>
      <c r="B12" s="2" t="s">
        <v>61</v>
      </c>
      <c r="C12" s="26" t="s">
        <v>111</v>
      </c>
      <c r="D12" s="9" t="s">
        <v>35</v>
      </c>
      <c r="E12" s="4" t="s">
        <v>36</v>
      </c>
      <c r="F12" s="2" t="s">
        <v>37</v>
      </c>
      <c r="G12" s="25" t="s">
        <v>38</v>
      </c>
      <c r="H12" s="5" t="s">
        <v>39</v>
      </c>
      <c r="I12" s="10"/>
      <c r="J12" s="11"/>
      <c r="K12" s="11"/>
    </row>
    <row r="13" spans="1:18">
      <c r="A13" s="1" t="s">
        <v>23</v>
      </c>
      <c r="B13" s="2" t="s">
        <v>66</v>
      </c>
      <c r="C13" s="8" t="s">
        <v>111</v>
      </c>
      <c r="D13" s="9" t="s">
        <v>52</v>
      </c>
      <c r="E13" s="9" t="s">
        <v>53</v>
      </c>
      <c r="F13" s="2" t="s">
        <v>54</v>
      </c>
      <c r="G13" s="25" t="s">
        <v>11</v>
      </c>
      <c r="H13" s="5" t="s">
        <v>55</v>
      </c>
      <c r="I13" s="6"/>
      <c r="J13" s="11"/>
      <c r="K13" s="22"/>
      <c r="L13" s="23"/>
      <c r="M13" s="19"/>
      <c r="N13" s="19"/>
      <c r="O13" s="19"/>
      <c r="P13" s="19"/>
      <c r="Q13" s="19"/>
      <c r="R13" s="19"/>
    </row>
    <row r="14" spans="1:18">
      <c r="A14" s="8" t="s">
        <v>23</v>
      </c>
      <c r="B14" s="2" t="s">
        <v>71</v>
      </c>
      <c r="C14" s="8" t="s">
        <v>29</v>
      </c>
      <c r="D14" s="2" t="s">
        <v>98</v>
      </c>
      <c r="E14" s="2" t="s">
        <v>133</v>
      </c>
      <c r="F14" s="2" t="s">
        <v>99</v>
      </c>
      <c r="G14" s="34" t="s">
        <v>38</v>
      </c>
      <c r="H14" s="5" t="s">
        <v>100</v>
      </c>
      <c r="I14" s="6"/>
      <c r="J14" s="11"/>
      <c r="K14" s="11"/>
    </row>
    <row r="15" spans="1:18">
      <c r="A15" s="8" t="s">
        <v>23</v>
      </c>
      <c r="B15" s="2" t="s">
        <v>76</v>
      </c>
      <c r="C15" s="25" t="s">
        <v>29</v>
      </c>
      <c r="D15" s="2" t="s">
        <v>103</v>
      </c>
      <c r="E15" s="2" t="s">
        <v>104</v>
      </c>
      <c r="F15" s="2" t="s">
        <v>105</v>
      </c>
      <c r="G15" s="25" t="s">
        <v>11</v>
      </c>
      <c r="H15" s="467" t="s">
        <v>800</v>
      </c>
      <c r="I15" s="10"/>
      <c r="J15" s="11"/>
      <c r="K15" s="11"/>
    </row>
    <row r="16" spans="1:18">
      <c r="A16" s="8" t="s">
        <v>23</v>
      </c>
      <c r="B16" s="2" t="s">
        <v>77</v>
      </c>
      <c r="C16" s="25" t="s">
        <v>29</v>
      </c>
      <c r="D16" s="2" t="s">
        <v>72</v>
      </c>
      <c r="E16" s="5" t="s">
        <v>73</v>
      </c>
      <c r="F16" s="2" t="s">
        <v>74</v>
      </c>
      <c r="G16" s="25" t="s">
        <v>38</v>
      </c>
      <c r="H16" s="5" t="s">
        <v>75</v>
      </c>
      <c r="I16" s="13"/>
    </row>
    <row r="17" spans="1:24">
      <c r="A17" s="8" t="s">
        <v>23</v>
      </c>
      <c r="B17" s="2" t="s">
        <v>80</v>
      </c>
      <c r="C17" s="25" t="s">
        <v>46</v>
      </c>
      <c r="D17" s="2" t="s">
        <v>47</v>
      </c>
      <c r="E17" s="5" t="s">
        <v>48</v>
      </c>
      <c r="F17" s="2" t="s">
        <v>49</v>
      </c>
      <c r="G17" s="25" t="s">
        <v>21</v>
      </c>
      <c r="H17" s="467" t="s">
        <v>799</v>
      </c>
      <c r="I17" s="6"/>
      <c r="J17" s="11"/>
      <c r="K17" s="11"/>
    </row>
    <row r="18" spans="1:24">
      <c r="A18" s="8" t="s">
        <v>8</v>
      </c>
      <c r="B18" s="2" t="s">
        <v>82</v>
      </c>
      <c r="C18" s="8" t="s">
        <v>46</v>
      </c>
      <c r="D18" s="509" t="s">
        <v>125</v>
      </c>
      <c r="E18" s="509" t="s">
        <v>124</v>
      </c>
      <c r="F18" s="17" t="s">
        <v>126</v>
      </c>
      <c r="G18" s="35" t="s">
        <v>38</v>
      </c>
      <c r="H18" s="5" t="s">
        <v>127</v>
      </c>
      <c r="I18" s="6"/>
      <c r="J18" s="11"/>
      <c r="K18" s="11"/>
    </row>
    <row r="19" spans="1:24">
      <c r="A19" s="8"/>
      <c r="B19" s="2"/>
      <c r="I19" s="6"/>
      <c r="K19" s="11"/>
      <c r="U19" s="432" t="s">
        <v>1309</v>
      </c>
    </row>
    <row r="20" spans="1:24" s="40" customFormat="1">
      <c r="A20" s="29" t="s">
        <v>0</v>
      </c>
      <c r="B20" s="29" t="s">
        <v>86</v>
      </c>
      <c r="C20" s="29" t="s">
        <v>2</v>
      </c>
      <c r="D20" s="29" t="s">
        <v>3</v>
      </c>
      <c r="E20" s="29" t="s">
        <v>4</v>
      </c>
      <c r="F20" s="29" t="s">
        <v>5</v>
      </c>
      <c r="G20" s="29" t="s">
        <v>6</v>
      </c>
      <c r="H20" s="24" t="s">
        <v>7</v>
      </c>
      <c r="I20" s="39"/>
      <c r="J20" s="434" t="s">
        <v>788</v>
      </c>
      <c r="K20" s="27" t="s">
        <v>795</v>
      </c>
      <c r="L20" s="27" t="s">
        <v>796</v>
      </c>
      <c r="M20" s="27" t="s">
        <v>797</v>
      </c>
      <c r="O20" s="27" t="s">
        <v>804</v>
      </c>
      <c r="P20" s="473" t="s">
        <v>809</v>
      </c>
      <c r="R20" s="27" t="s">
        <v>811</v>
      </c>
      <c r="S20" s="27" t="s">
        <v>812</v>
      </c>
      <c r="U20" s="27" t="s">
        <v>1300</v>
      </c>
      <c r="V20" s="27"/>
      <c r="W20" s="27"/>
    </row>
    <row r="21" spans="1:24">
      <c r="A21" s="8" t="s">
        <v>23</v>
      </c>
      <c r="B21" s="2" t="s">
        <v>87</v>
      </c>
      <c r="C21" s="8" t="s">
        <v>111</v>
      </c>
      <c r="D21" s="511" t="s">
        <v>648</v>
      </c>
      <c r="E21" s="511" t="s">
        <v>116</v>
      </c>
      <c r="F21" s="513" t="s">
        <v>118</v>
      </c>
      <c r="G21" s="25" t="s">
        <v>11</v>
      </c>
      <c r="H21" s="474" t="s">
        <v>807</v>
      </c>
      <c r="I21" s="18"/>
      <c r="J21" s="432" t="s">
        <v>789</v>
      </c>
      <c r="K21" s="19">
        <v>6</v>
      </c>
      <c r="L21" s="14">
        <v>0</v>
      </c>
      <c r="M21" s="14">
        <v>6</v>
      </c>
      <c r="O21" s="466" t="s">
        <v>789</v>
      </c>
      <c r="P21" s="475" t="s">
        <v>906</v>
      </c>
      <c r="Q21" s="475" t="s">
        <v>1267</v>
      </c>
      <c r="R21" s="466" t="s">
        <v>789</v>
      </c>
      <c r="S21" s="466" t="s">
        <v>923</v>
      </c>
      <c r="T21" s="19"/>
      <c r="U21" s="571" t="s">
        <v>1301</v>
      </c>
      <c r="V21" s="570"/>
      <c r="W21" s="568"/>
      <c r="X21" s="19"/>
    </row>
    <row r="22" spans="1:24">
      <c r="A22" s="8" t="s">
        <v>23</v>
      </c>
      <c r="B22" s="2" t="s">
        <v>92</v>
      </c>
      <c r="C22" s="8" t="s">
        <v>29</v>
      </c>
      <c r="D22" s="511" t="s">
        <v>122</v>
      </c>
      <c r="E22" s="511" t="s">
        <v>121</v>
      </c>
      <c r="F22" s="513" t="s">
        <v>64</v>
      </c>
      <c r="G22" s="25" t="s">
        <v>11</v>
      </c>
      <c r="H22" s="46" t="s">
        <v>123</v>
      </c>
      <c r="I22" s="18"/>
      <c r="J22" s="432" t="s">
        <v>789</v>
      </c>
      <c r="K22" s="19">
        <v>7</v>
      </c>
      <c r="L22" s="14">
        <v>2</v>
      </c>
      <c r="M22" s="14">
        <f>3+L22</f>
        <v>5</v>
      </c>
      <c r="O22" s="466" t="s">
        <v>789</v>
      </c>
      <c r="P22" s="475" t="s">
        <v>957</v>
      </c>
      <c r="Q22" s="564">
        <v>45404</v>
      </c>
      <c r="R22" s="466" t="s">
        <v>789</v>
      </c>
      <c r="S22" s="466" t="s">
        <v>923</v>
      </c>
      <c r="T22" s="19"/>
      <c r="U22" s="571" t="s">
        <v>1301</v>
      </c>
      <c r="V22" s="568"/>
      <c r="W22" s="568"/>
      <c r="X22" s="19"/>
    </row>
    <row r="23" spans="1:24">
      <c r="A23" s="466" t="s">
        <v>8</v>
      </c>
      <c r="B23" s="2" t="s">
        <v>172</v>
      </c>
      <c r="C23" s="8" t="s">
        <v>46</v>
      </c>
      <c r="D23" s="511" t="s">
        <v>148</v>
      </c>
      <c r="E23" s="511" t="s">
        <v>147</v>
      </c>
      <c r="F23" s="513" t="s">
        <v>81</v>
      </c>
      <c r="G23" s="25" t="s">
        <v>21</v>
      </c>
      <c r="H23" s="6" t="s">
        <v>149</v>
      </c>
      <c r="I23" s="18"/>
      <c r="J23" s="432" t="s">
        <v>789</v>
      </c>
      <c r="K23" s="19">
        <v>5</v>
      </c>
      <c r="L23" s="14">
        <v>0</v>
      </c>
      <c r="M23" s="14">
        <v>7</v>
      </c>
      <c r="O23" s="466" t="s">
        <v>789</v>
      </c>
      <c r="P23" s="475" t="s">
        <v>813</v>
      </c>
      <c r="Q23" s="19"/>
      <c r="R23" s="466" t="s">
        <v>789</v>
      </c>
      <c r="S23" s="466" t="s">
        <v>789</v>
      </c>
      <c r="T23" s="19"/>
      <c r="U23" s="571" t="s">
        <v>1302</v>
      </c>
      <c r="V23" s="568"/>
      <c r="W23" s="568"/>
      <c r="X23" s="19"/>
    </row>
    <row r="24" spans="1:24">
      <c r="A24" s="8" t="s">
        <v>8</v>
      </c>
      <c r="B24" s="2" t="s">
        <v>96</v>
      </c>
      <c r="C24" s="8" t="s">
        <v>29</v>
      </c>
      <c r="D24" s="511" t="s">
        <v>131</v>
      </c>
      <c r="E24" s="511" t="s">
        <v>130</v>
      </c>
      <c r="F24" s="513" t="s">
        <v>132</v>
      </c>
      <c r="G24" s="25" t="s">
        <v>38</v>
      </c>
      <c r="H24" s="45" t="s">
        <v>180</v>
      </c>
      <c r="I24" s="18"/>
      <c r="J24" s="432" t="s">
        <v>805</v>
      </c>
      <c r="K24" s="19">
        <v>5</v>
      </c>
      <c r="L24" s="432">
        <v>1</v>
      </c>
      <c r="M24" s="14">
        <v>7</v>
      </c>
      <c r="O24" s="466" t="s">
        <v>802</v>
      </c>
      <c r="P24" s="475" t="s">
        <v>906</v>
      </c>
      <c r="Q24" s="564">
        <v>45402</v>
      </c>
      <c r="R24" s="466" t="s">
        <v>789</v>
      </c>
      <c r="S24" s="466" t="s">
        <v>959</v>
      </c>
      <c r="T24" s="19"/>
      <c r="U24" s="571" t="s">
        <v>1303</v>
      </c>
      <c r="V24" s="568"/>
      <c r="W24" s="568"/>
      <c r="X24" s="19"/>
    </row>
    <row r="25" spans="1:24" s="43" customFormat="1">
      <c r="A25" s="8" t="s">
        <v>23</v>
      </c>
      <c r="B25" s="2" t="s">
        <v>97</v>
      </c>
      <c r="C25" s="8" t="s">
        <v>111</v>
      </c>
      <c r="D25" s="511" t="s">
        <v>177</v>
      </c>
      <c r="E25" s="511" t="s">
        <v>176</v>
      </c>
      <c r="F25" s="513" t="s">
        <v>54</v>
      </c>
      <c r="G25" s="25" t="s">
        <v>11</v>
      </c>
      <c r="H25" s="44" t="s">
        <v>178</v>
      </c>
      <c r="I25" s="42"/>
      <c r="J25" s="6" t="s">
        <v>789</v>
      </c>
      <c r="K25" s="466">
        <v>6</v>
      </c>
      <c r="L25" s="14">
        <v>1</v>
      </c>
      <c r="M25" s="14">
        <v>6</v>
      </c>
      <c r="O25" s="18" t="s">
        <v>789</v>
      </c>
      <c r="P25" s="475" t="s">
        <v>808</v>
      </c>
      <c r="Q25" s="42"/>
      <c r="R25" s="18" t="s">
        <v>789</v>
      </c>
      <c r="S25" s="18" t="s">
        <v>923</v>
      </c>
      <c r="T25" s="42"/>
      <c r="U25" s="571" t="s">
        <v>1302</v>
      </c>
      <c r="V25" s="568"/>
      <c r="W25" s="568"/>
      <c r="X25" s="42"/>
    </row>
    <row r="26" spans="1:24">
      <c r="A26" s="8" t="s">
        <v>23</v>
      </c>
      <c r="B26" s="2" t="s">
        <v>169</v>
      </c>
      <c r="C26" s="8" t="s">
        <v>111</v>
      </c>
      <c r="D26" s="326" t="s">
        <v>120</v>
      </c>
      <c r="E26" s="326" t="s">
        <v>138</v>
      </c>
      <c r="F26" s="8" t="s">
        <v>90</v>
      </c>
      <c r="G26" s="25" t="s">
        <v>11</v>
      </c>
      <c r="H26" s="6" t="s">
        <v>139</v>
      </c>
      <c r="I26" s="18"/>
      <c r="J26" s="432" t="s">
        <v>805</v>
      </c>
      <c r="K26" s="19">
        <v>5</v>
      </c>
      <c r="L26" s="432">
        <v>1</v>
      </c>
      <c r="M26" s="14">
        <v>7</v>
      </c>
      <c r="O26" s="466" t="s">
        <v>802</v>
      </c>
      <c r="P26" s="475" t="s">
        <v>971</v>
      </c>
      <c r="Q26" s="564">
        <v>45401</v>
      </c>
      <c r="R26" s="466" t="s">
        <v>789</v>
      </c>
      <c r="S26" s="466" t="s">
        <v>923</v>
      </c>
      <c r="T26" s="19"/>
      <c r="U26" s="571" t="s">
        <v>1304</v>
      </c>
      <c r="V26" s="568"/>
      <c r="W26" s="568"/>
      <c r="X26" s="19"/>
    </row>
    <row r="27" spans="1:24">
      <c r="A27" s="8" t="s">
        <v>23</v>
      </c>
      <c r="B27" s="2" t="s">
        <v>101</v>
      </c>
      <c r="C27" s="8" t="s">
        <v>46</v>
      </c>
      <c r="D27" s="511" t="s">
        <v>791</v>
      </c>
      <c r="E27" s="511" t="s">
        <v>798</v>
      </c>
      <c r="F27" s="513" t="s">
        <v>144</v>
      </c>
      <c r="G27" s="25" t="s">
        <v>38</v>
      </c>
      <c r="H27" s="48" t="s">
        <v>181</v>
      </c>
      <c r="I27" s="18"/>
      <c r="J27" s="432" t="s">
        <v>789</v>
      </c>
      <c r="K27" s="19">
        <v>7</v>
      </c>
      <c r="L27" s="14">
        <v>1</v>
      </c>
      <c r="M27" s="14">
        <v>5</v>
      </c>
      <c r="O27" s="466" t="s">
        <v>789</v>
      </c>
      <c r="P27" s="475" t="s">
        <v>956</v>
      </c>
      <c r="R27" s="466" t="s">
        <v>789</v>
      </c>
      <c r="S27" s="432" t="s">
        <v>923</v>
      </c>
      <c r="U27" s="571" t="s">
        <v>1305</v>
      </c>
      <c r="V27" s="475"/>
      <c r="W27" s="475"/>
    </row>
    <row r="28" spans="1:24">
      <c r="A28" s="8" t="s">
        <v>23</v>
      </c>
      <c r="B28" s="2" t="s">
        <v>102</v>
      </c>
      <c r="C28" s="8" t="s">
        <v>46</v>
      </c>
      <c r="D28" s="326" t="s">
        <v>152</v>
      </c>
      <c r="E28" s="326" t="s">
        <v>151</v>
      </c>
      <c r="F28" s="8" t="s">
        <v>153</v>
      </c>
      <c r="G28" s="25" t="s">
        <v>38</v>
      </c>
      <c r="H28" s="44" t="s">
        <v>154</v>
      </c>
      <c r="I28" s="18"/>
      <c r="J28" s="432" t="s">
        <v>789</v>
      </c>
      <c r="K28" s="19">
        <v>8</v>
      </c>
      <c r="L28" s="14">
        <v>0</v>
      </c>
      <c r="M28" s="14">
        <v>4</v>
      </c>
      <c r="N28" s="14">
        <v>1</v>
      </c>
      <c r="O28" s="466" t="s">
        <v>789</v>
      </c>
      <c r="P28" s="475" t="s">
        <v>1058</v>
      </c>
      <c r="Q28" s="475" t="s">
        <v>1267</v>
      </c>
      <c r="R28" s="466" t="s">
        <v>789</v>
      </c>
      <c r="U28" s="571" t="s">
        <v>1303</v>
      </c>
      <c r="V28" s="475"/>
      <c r="W28" s="475"/>
    </row>
    <row r="29" spans="1:24">
      <c r="A29" s="8" t="s">
        <v>8</v>
      </c>
      <c r="B29" s="2" t="s">
        <v>107</v>
      </c>
      <c r="C29" s="8" t="s">
        <v>111</v>
      </c>
      <c r="D29" s="327" t="s">
        <v>160</v>
      </c>
      <c r="E29" s="327" t="s">
        <v>159</v>
      </c>
      <c r="F29" s="47" t="s">
        <v>161</v>
      </c>
      <c r="G29" s="25" t="s">
        <v>38</v>
      </c>
      <c r="H29" s="48" t="s">
        <v>162</v>
      </c>
      <c r="I29" s="6"/>
      <c r="J29" s="432" t="s">
        <v>789</v>
      </c>
      <c r="K29" s="19">
        <v>5</v>
      </c>
      <c r="L29" s="14">
        <v>3</v>
      </c>
      <c r="M29" s="14">
        <v>7</v>
      </c>
      <c r="O29" s="466" t="s">
        <v>802</v>
      </c>
      <c r="P29" s="475" t="s">
        <v>810</v>
      </c>
      <c r="R29" s="466" t="s">
        <v>789</v>
      </c>
      <c r="S29" s="432" t="s">
        <v>923</v>
      </c>
      <c r="U29" s="571" t="s">
        <v>1306</v>
      </c>
      <c r="V29" s="569"/>
      <c r="W29" s="569"/>
    </row>
    <row r="30" spans="1:24">
      <c r="A30" s="6"/>
      <c r="B30" s="6"/>
      <c r="C30" s="18"/>
      <c r="D30" s="6"/>
      <c r="E30" s="6"/>
      <c r="F30" s="7"/>
      <c r="G30" s="27"/>
      <c r="H30" s="6"/>
      <c r="I30" s="6"/>
      <c r="J30" s="11"/>
      <c r="K30" s="11"/>
      <c r="U30" s="569"/>
      <c r="V30" s="569"/>
      <c r="W30" s="569"/>
    </row>
    <row r="31" spans="1:24">
      <c r="A31" s="20"/>
      <c r="B31" s="30" t="s">
        <v>108</v>
      </c>
      <c r="C31" s="30" t="s">
        <v>109</v>
      </c>
      <c r="D31" s="30" t="s">
        <v>110</v>
      </c>
      <c r="E31" s="30" t="s">
        <v>110</v>
      </c>
      <c r="J31" s="11"/>
      <c r="K31" s="11"/>
      <c r="L31" s="14">
        <f>SUM(L21:L29)</f>
        <v>9</v>
      </c>
      <c r="M31" s="14">
        <f>SUM(M21:M29)</f>
        <v>54</v>
      </c>
    </row>
    <row r="32" spans="1:24">
      <c r="A32" s="14" t="s">
        <v>111</v>
      </c>
      <c r="B32" s="28">
        <f>COUNTIF($C$2:$C$18, A32)</f>
        <v>5</v>
      </c>
      <c r="C32" s="28">
        <f>COUNTIF($C$21:$C$29, A32)</f>
        <v>4</v>
      </c>
      <c r="D32" s="28">
        <f>B32+C32</f>
        <v>9</v>
      </c>
      <c r="E32" s="31">
        <f>D32/D$35</f>
        <v>0.34615384615384615</v>
      </c>
      <c r="F32" s="11"/>
      <c r="J32" s="11"/>
      <c r="K32" s="11"/>
    </row>
    <row r="33" spans="1:24">
      <c r="A33" s="14" t="s">
        <v>29</v>
      </c>
      <c r="B33" s="28">
        <f>COUNTIF($C$2:$C$18, A33)</f>
        <v>6</v>
      </c>
      <c r="C33" s="28">
        <f>COUNTIF($C$21:$C$29, A33)</f>
        <v>2</v>
      </c>
      <c r="D33" s="28">
        <f>B33+C33</f>
        <v>8</v>
      </c>
      <c r="E33" s="31">
        <f>D33/D$35</f>
        <v>0.30769230769230771</v>
      </c>
      <c r="J33" s="11"/>
      <c r="K33" s="11"/>
      <c r="L33" s="19"/>
    </row>
    <row r="34" spans="1:24">
      <c r="A34" s="14" t="s">
        <v>46</v>
      </c>
      <c r="B34" s="28">
        <f>COUNTIF($C$2:$C$18, A34)</f>
        <v>6</v>
      </c>
      <c r="C34" s="28">
        <f>COUNTIF($C$21:$C$29, A34)</f>
        <v>3</v>
      </c>
      <c r="D34" s="28">
        <f>B34+C34</f>
        <v>9</v>
      </c>
      <c r="E34" s="31">
        <f>D34/D$35</f>
        <v>0.34615384615384615</v>
      </c>
      <c r="F34" s="11"/>
      <c r="J34" s="11"/>
      <c r="K34" s="11"/>
      <c r="L34" s="19"/>
      <c r="M34" s="11"/>
      <c r="N34" s="19"/>
      <c r="O34" s="11"/>
    </row>
    <row r="35" spans="1:24">
      <c r="A35" s="21"/>
      <c r="B35" s="32">
        <f>SUM(B32:B34)</f>
        <v>17</v>
      </c>
      <c r="C35" s="32">
        <f>SUM(C32:C34)</f>
        <v>9</v>
      </c>
      <c r="D35" s="32">
        <f>SUM(D32:D34)</f>
        <v>26</v>
      </c>
      <c r="E35" s="33">
        <f>SUM(E32:E34)</f>
        <v>1</v>
      </c>
      <c r="F35" s="11"/>
      <c r="J35" s="11"/>
      <c r="K35" s="11"/>
      <c r="L35" s="19"/>
      <c r="M35" s="11"/>
      <c r="N35" s="19"/>
      <c r="O35" s="11"/>
    </row>
    <row r="36" spans="1:24">
      <c r="B36" s="28"/>
      <c r="C36" s="28"/>
      <c r="D36" s="28"/>
      <c r="E36" s="28"/>
      <c r="F36" s="11"/>
      <c r="J36" s="11"/>
      <c r="K36" s="11"/>
      <c r="L36" s="19"/>
      <c r="M36" s="11"/>
      <c r="N36" s="19"/>
      <c r="O36" s="11"/>
    </row>
    <row r="37" spans="1:24">
      <c r="A37" s="20"/>
      <c r="B37" s="30" t="s">
        <v>108</v>
      </c>
      <c r="C37" s="30" t="s">
        <v>109</v>
      </c>
      <c r="D37" s="30" t="s">
        <v>110</v>
      </c>
      <c r="E37" s="30" t="s">
        <v>110</v>
      </c>
      <c r="F37" s="11"/>
      <c r="J37" s="11"/>
      <c r="K37" s="11"/>
      <c r="L37" s="19"/>
      <c r="M37" s="11"/>
      <c r="N37" s="19"/>
      <c r="O37" s="11"/>
      <c r="V37" s="19"/>
      <c r="W37" s="19"/>
      <c r="X37" s="19"/>
    </row>
    <row r="38" spans="1:24">
      <c r="A38" s="14" t="s">
        <v>23</v>
      </c>
      <c r="B38" s="28">
        <f>COUNTIF($A$2:$A$18, A38)</f>
        <v>12</v>
      </c>
      <c r="C38" s="28">
        <f>COUNTIF($A$21:$A$29, A38)</f>
        <v>6</v>
      </c>
      <c r="D38" s="28">
        <f>B38+C38</f>
        <v>18</v>
      </c>
      <c r="E38" s="31">
        <f>D38/D$35</f>
        <v>0.69230769230769229</v>
      </c>
      <c r="F38" s="11"/>
      <c r="J38" s="11"/>
      <c r="K38" s="11"/>
      <c r="L38" s="19"/>
      <c r="M38" s="11"/>
      <c r="N38" s="19"/>
      <c r="O38" s="11"/>
      <c r="V38" s="19"/>
      <c r="W38" s="19"/>
      <c r="X38" s="19"/>
    </row>
    <row r="39" spans="1:24">
      <c r="A39" s="14" t="s">
        <v>8</v>
      </c>
      <c r="B39" s="28">
        <f>COUNTIF($A$2:$A$18, A39)</f>
        <v>5</v>
      </c>
      <c r="C39" s="28">
        <f>COUNTIF($A$21:$A$29, A39)</f>
        <v>3</v>
      </c>
      <c r="D39" s="28">
        <f>B39+C39</f>
        <v>8</v>
      </c>
      <c r="E39" s="31">
        <f>D39/D$35</f>
        <v>0.30769230769230771</v>
      </c>
      <c r="F39" s="11"/>
      <c r="K39" s="11"/>
      <c r="L39" s="19"/>
      <c r="M39" s="11"/>
      <c r="N39" s="19"/>
      <c r="O39" s="11"/>
      <c r="V39" s="19"/>
      <c r="W39" s="19"/>
      <c r="X39" s="19"/>
    </row>
    <row r="40" spans="1:24">
      <c r="A40" s="21"/>
      <c r="B40" s="32">
        <f>SUM(B38:B39)</f>
        <v>17</v>
      </c>
      <c r="C40" s="32">
        <f>SUM(C38:C39)</f>
        <v>9</v>
      </c>
      <c r="D40" s="32">
        <f>SUM(D38:D39)</f>
        <v>26</v>
      </c>
      <c r="E40" s="33">
        <f>SUM(E38:E39)</f>
        <v>1</v>
      </c>
      <c r="F40" s="11"/>
      <c r="J40" s="11"/>
      <c r="K40" s="11"/>
      <c r="L40" s="19"/>
      <c r="M40" s="11"/>
      <c r="N40" s="19"/>
      <c r="O40" s="11"/>
      <c r="V40" s="19"/>
      <c r="W40" s="19"/>
      <c r="X40" s="19"/>
    </row>
    <row r="41" spans="1:24">
      <c r="B41" s="28"/>
      <c r="C41" s="28"/>
      <c r="D41" s="28"/>
      <c r="E41" s="28"/>
      <c r="F41" s="11"/>
      <c r="J41" s="11"/>
      <c r="K41" s="11"/>
      <c r="L41" s="19"/>
      <c r="M41" s="19"/>
      <c r="N41" s="19"/>
      <c r="O41" s="19"/>
      <c r="P41" s="19"/>
      <c r="Q41" s="19"/>
      <c r="R41" s="19"/>
      <c r="S41" s="19"/>
      <c r="T41" s="19"/>
      <c r="U41" s="19"/>
      <c r="V41" s="19"/>
      <c r="W41" s="19"/>
      <c r="X41" s="19"/>
    </row>
    <row r="42" spans="1:24">
      <c r="A42" s="20"/>
      <c r="B42" s="30" t="s">
        <v>108</v>
      </c>
      <c r="C42" s="30" t="s">
        <v>109</v>
      </c>
      <c r="D42" s="30" t="s">
        <v>110</v>
      </c>
      <c r="E42" s="30" t="s">
        <v>110</v>
      </c>
      <c r="F42" s="11"/>
      <c r="J42" s="11"/>
      <c r="K42" s="11"/>
      <c r="L42" s="19"/>
      <c r="M42" s="19"/>
      <c r="N42" s="19"/>
      <c r="O42" s="19"/>
      <c r="P42" s="19"/>
      <c r="Q42" s="19"/>
      <c r="R42" s="19"/>
      <c r="S42" s="19"/>
      <c r="T42" s="19"/>
      <c r="U42" s="19"/>
      <c r="V42" s="19"/>
      <c r="W42" s="19"/>
      <c r="X42" s="19"/>
    </row>
    <row r="43" spans="1:24">
      <c r="A43" s="14" t="s">
        <v>38</v>
      </c>
      <c r="B43" s="28">
        <f>COUNTIF($G$2:$G$17, A43)</f>
        <v>4</v>
      </c>
      <c r="C43" s="28">
        <f>COUNTIF($G$21:$G$29, A43)</f>
        <v>4</v>
      </c>
      <c r="D43" s="28">
        <f>B43+C43</f>
        <v>8</v>
      </c>
      <c r="E43" s="31">
        <f>D43/D$35</f>
        <v>0.30769230769230771</v>
      </c>
      <c r="F43" s="11"/>
      <c r="H43" s="19"/>
      <c r="I43" s="19"/>
      <c r="J43" s="11"/>
      <c r="K43" s="11"/>
      <c r="L43" s="19"/>
      <c r="M43" s="19"/>
      <c r="N43" s="19"/>
      <c r="O43" s="19"/>
      <c r="P43" s="19"/>
      <c r="Q43" s="19"/>
      <c r="R43" s="19"/>
      <c r="S43" s="19"/>
      <c r="T43" s="19"/>
      <c r="U43" s="19"/>
      <c r="V43" s="19"/>
      <c r="W43" s="19"/>
      <c r="X43" s="19"/>
    </row>
    <row r="44" spans="1:24">
      <c r="A44" s="14" t="s">
        <v>11</v>
      </c>
      <c r="B44" s="28">
        <f>COUNTIF($G$2:$G$17, A44)</f>
        <v>8</v>
      </c>
      <c r="C44" s="28">
        <f>COUNTIF($G$21:$G$29, A44)</f>
        <v>4</v>
      </c>
      <c r="D44" s="28">
        <f>B44+C44</f>
        <v>12</v>
      </c>
      <c r="E44" s="31">
        <f>D44/D$35</f>
        <v>0.46153846153846156</v>
      </c>
      <c r="F44" s="11"/>
      <c r="H44" s="19"/>
      <c r="I44" s="19"/>
      <c r="J44" s="11"/>
      <c r="K44" s="11"/>
      <c r="L44" s="19"/>
      <c r="M44" s="19"/>
      <c r="N44" s="19"/>
      <c r="O44" s="19"/>
      <c r="P44" s="19"/>
      <c r="Q44" s="19"/>
      <c r="R44" s="19"/>
      <c r="S44" s="19"/>
      <c r="T44" s="19"/>
      <c r="U44" s="19"/>
      <c r="V44" s="19"/>
      <c r="W44" s="19"/>
      <c r="X44" s="19"/>
    </row>
    <row r="45" spans="1:24">
      <c r="A45" s="14" t="s">
        <v>21</v>
      </c>
      <c r="B45" s="28">
        <f>COUNTIF($G$2:$G$17, A45)</f>
        <v>4</v>
      </c>
      <c r="C45" s="28">
        <f>COUNTIF($G$21:$G$29, A45)</f>
        <v>1</v>
      </c>
      <c r="D45" s="28">
        <f>B45+C45</f>
        <v>5</v>
      </c>
      <c r="E45" s="31">
        <f>D45/D$35</f>
        <v>0.19230769230769232</v>
      </c>
      <c r="F45" s="11"/>
      <c r="H45" s="19"/>
      <c r="I45" s="19"/>
      <c r="J45" s="11"/>
      <c r="K45" s="11"/>
      <c r="L45" s="19"/>
      <c r="M45" s="19"/>
      <c r="N45" s="19"/>
      <c r="O45" s="19"/>
      <c r="P45" s="19"/>
      <c r="Q45" s="19"/>
      <c r="R45" s="19"/>
      <c r="S45" s="19"/>
      <c r="T45" s="19"/>
      <c r="U45" s="19"/>
      <c r="V45" s="19"/>
      <c r="W45" s="19"/>
      <c r="X45" s="19"/>
    </row>
    <row r="46" spans="1:24">
      <c r="A46" s="21"/>
      <c r="B46" s="32">
        <f>SUM(B43:B45)</f>
        <v>16</v>
      </c>
      <c r="C46" s="32">
        <f>SUM(C43:C45)</f>
        <v>9</v>
      </c>
      <c r="D46" s="32">
        <f>SUM(D43:D45)</f>
        <v>25</v>
      </c>
      <c r="E46" s="33">
        <f>SUM(E43:E45)</f>
        <v>0.96153846153846156</v>
      </c>
      <c r="F46" s="11"/>
      <c r="H46" s="19"/>
      <c r="I46" s="19"/>
      <c r="J46" s="11"/>
      <c r="K46" s="11"/>
      <c r="L46" s="19"/>
      <c r="M46" s="19"/>
      <c r="N46" s="19"/>
      <c r="O46" s="19"/>
      <c r="P46" s="19"/>
      <c r="Q46" s="19"/>
      <c r="R46" s="19"/>
      <c r="S46" s="19"/>
      <c r="T46" s="19"/>
      <c r="U46" s="19"/>
      <c r="V46" s="19"/>
      <c r="W46" s="19"/>
      <c r="X46" s="19"/>
    </row>
    <row r="47" spans="1:24">
      <c r="F47" s="11"/>
      <c r="H47" s="19"/>
      <c r="I47" s="19"/>
      <c r="J47" s="11"/>
      <c r="K47" s="11"/>
      <c r="L47" s="19"/>
      <c r="M47" s="19"/>
      <c r="N47" s="19"/>
      <c r="O47" s="19"/>
      <c r="P47" s="19"/>
      <c r="Q47" s="19"/>
      <c r="R47" s="19"/>
      <c r="S47" s="19"/>
      <c r="T47" s="19"/>
      <c r="U47" s="19"/>
      <c r="V47" s="19"/>
      <c r="W47" s="19"/>
      <c r="X47" s="19"/>
    </row>
    <row r="48" spans="1:24">
      <c r="A48" s="432" t="s">
        <v>786</v>
      </c>
      <c r="B48" s="433">
        <v>45325</v>
      </c>
      <c r="F48" s="11"/>
      <c r="H48" s="19"/>
      <c r="I48" s="19"/>
      <c r="J48" s="11"/>
      <c r="K48" s="11"/>
      <c r="L48" s="19"/>
      <c r="M48" s="19"/>
      <c r="N48" s="19"/>
      <c r="O48" s="19"/>
      <c r="P48" s="19"/>
      <c r="Q48" s="19"/>
      <c r="R48" s="19"/>
      <c r="S48" s="19"/>
      <c r="T48" s="19"/>
      <c r="U48" s="19"/>
      <c r="V48" s="19"/>
      <c r="W48" s="19"/>
      <c r="X48" s="19"/>
    </row>
    <row r="49" spans="2:24">
      <c r="B49" s="432" t="s">
        <v>787</v>
      </c>
      <c r="F49" s="11"/>
      <c r="H49" s="19"/>
      <c r="I49" s="19"/>
      <c r="J49" s="11"/>
      <c r="K49" s="11"/>
      <c r="L49" s="19"/>
      <c r="M49" s="19"/>
      <c r="N49" s="19"/>
      <c r="O49" s="19"/>
      <c r="P49" s="19"/>
      <c r="Q49" s="19"/>
      <c r="R49" s="19"/>
      <c r="S49" s="19"/>
      <c r="T49" s="19"/>
      <c r="U49" s="19"/>
      <c r="V49" s="19"/>
      <c r="W49" s="19"/>
      <c r="X49" s="19"/>
    </row>
    <row r="50" spans="2:24">
      <c r="F50" s="11"/>
      <c r="H50" s="19"/>
      <c r="I50" s="19"/>
      <c r="J50" s="11"/>
      <c r="K50" s="11"/>
      <c r="L50" s="19"/>
      <c r="M50" s="19"/>
      <c r="N50" s="19"/>
      <c r="O50" s="19"/>
      <c r="P50" s="19"/>
      <c r="Q50" s="19"/>
      <c r="R50" s="19"/>
      <c r="S50" s="19"/>
      <c r="T50" s="19"/>
      <c r="U50" s="19"/>
      <c r="V50" s="19"/>
      <c r="W50" s="19"/>
      <c r="X50" s="19"/>
    </row>
    <row r="51" spans="2:24">
      <c r="F51" s="11"/>
      <c r="H51" s="19"/>
      <c r="I51" s="19"/>
      <c r="J51" s="11"/>
      <c r="K51" s="11"/>
      <c r="L51" s="19"/>
      <c r="M51" s="19"/>
      <c r="N51" s="19"/>
      <c r="O51" s="19"/>
      <c r="P51" s="19"/>
      <c r="Q51" s="19"/>
      <c r="R51" s="19"/>
      <c r="S51" s="19"/>
      <c r="T51" s="19"/>
      <c r="U51" s="19"/>
      <c r="V51" s="19"/>
      <c r="W51" s="19"/>
      <c r="X51" s="19"/>
    </row>
    <row r="52" spans="2:24">
      <c r="F52" s="11"/>
      <c r="H52" s="19"/>
      <c r="I52" s="19"/>
      <c r="J52" s="11"/>
      <c r="K52" s="11"/>
      <c r="L52" s="19"/>
      <c r="M52" s="19"/>
      <c r="N52" s="19"/>
      <c r="O52" s="19"/>
      <c r="P52" s="19"/>
      <c r="Q52" s="19"/>
      <c r="R52" s="19"/>
      <c r="S52" s="19"/>
      <c r="T52" s="19"/>
      <c r="U52" s="19"/>
      <c r="V52" s="19"/>
      <c r="W52" s="19"/>
      <c r="X52" s="19"/>
    </row>
    <row r="53" spans="2:24">
      <c r="F53" s="11"/>
      <c r="H53" s="19"/>
      <c r="I53" s="19"/>
      <c r="J53" s="11"/>
      <c r="K53" s="11"/>
      <c r="L53" s="19"/>
      <c r="M53" s="19"/>
      <c r="N53" s="19"/>
      <c r="O53" s="19"/>
      <c r="P53" s="19"/>
      <c r="Q53" s="19"/>
      <c r="R53" s="19"/>
      <c r="S53" s="19"/>
      <c r="T53" s="19"/>
      <c r="U53" s="19"/>
      <c r="V53" s="19"/>
      <c r="W53" s="19"/>
      <c r="X53" s="19"/>
    </row>
    <row r="54" spans="2:24">
      <c r="F54" s="11"/>
      <c r="H54" s="19"/>
      <c r="I54" s="19"/>
      <c r="J54" s="11"/>
      <c r="K54" s="11"/>
      <c r="L54" s="19"/>
      <c r="M54" s="19"/>
      <c r="N54" s="19"/>
      <c r="O54" s="19"/>
      <c r="P54" s="19"/>
      <c r="Q54" s="19"/>
      <c r="R54" s="19"/>
      <c r="S54" s="19"/>
      <c r="T54" s="19"/>
      <c r="U54" s="19"/>
      <c r="V54" s="19"/>
      <c r="W54" s="19"/>
      <c r="X54" s="19"/>
    </row>
    <row r="55" spans="2:24">
      <c r="F55" s="11"/>
      <c r="H55" s="19"/>
      <c r="I55" s="19"/>
      <c r="J55" s="11"/>
      <c r="K55" s="11"/>
      <c r="L55" s="19"/>
      <c r="M55" s="19"/>
      <c r="N55" s="19"/>
      <c r="O55" s="19"/>
      <c r="P55" s="19"/>
      <c r="Q55" s="19"/>
      <c r="R55" s="19"/>
      <c r="S55" s="19"/>
      <c r="T55" s="19"/>
      <c r="U55" s="19"/>
      <c r="V55" s="19"/>
      <c r="W55" s="19"/>
      <c r="X55" s="19"/>
    </row>
    <row r="56" spans="2:24">
      <c r="F56" s="11"/>
      <c r="H56" s="19"/>
      <c r="I56" s="19"/>
      <c r="J56" s="11"/>
      <c r="K56" s="11"/>
      <c r="L56" s="19"/>
      <c r="M56" s="19"/>
      <c r="N56" s="19"/>
      <c r="O56" s="19"/>
      <c r="P56" s="19"/>
      <c r="Q56" s="19"/>
      <c r="R56" s="19"/>
      <c r="S56" s="19"/>
      <c r="T56" s="19"/>
      <c r="U56" s="19"/>
      <c r="V56" s="19"/>
      <c r="W56" s="19"/>
      <c r="X56" s="19"/>
    </row>
    <row r="57" spans="2:24">
      <c r="F57" s="11"/>
      <c r="H57" s="19"/>
      <c r="I57" s="19"/>
      <c r="J57" s="11"/>
      <c r="K57" s="11"/>
      <c r="L57" s="19"/>
      <c r="M57" s="19"/>
      <c r="N57" s="19"/>
      <c r="O57" s="19"/>
      <c r="P57" s="19"/>
      <c r="Q57" s="19"/>
      <c r="R57" s="19"/>
      <c r="S57" s="19"/>
      <c r="T57" s="19"/>
      <c r="U57" s="19"/>
      <c r="V57" s="19"/>
      <c r="W57" s="19"/>
      <c r="X57" s="19"/>
    </row>
    <row r="58" spans="2:24">
      <c r="F58" s="11"/>
      <c r="H58" s="19"/>
      <c r="I58" s="19"/>
      <c r="J58" s="11"/>
      <c r="K58" s="11"/>
      <c r="L58" s="19"/>
      <c r="M58" s="19"/>
      <c r="N58" s="19"/>
      <c r="O58" s="19"/>
      <c r="P58" s="19"/>
      <c r="Q58" s="19"/>
      <c r="R58" s="19"/>
      <c r="S58" s="19"/>
      <c r="T58" s="19"/>
      <c r="U58" s="19"/>
      <c r="V58" s="19"/>
      <c r="W58" s="19"/>
      <c r="X58" s="19"/>
    </row>
    <row r="59" spans="2:24">
      <c r="F59" s="11"/>
      <c r="H59" s="19"/>
      <c r="I59" s="19"/>
      <c r="J59" s="11"/>
      <c r="K59" s="11"/>
      <c r="L59" s="19"/>
      <c r="M59" s="19"/>
      <c r="N59" s="19"/>
      <c r="O59" s="19"/>
      <c r="P59" s="19"/>
      <c r="Q59" s="19"/>
      <c r="R59" s="19"/>
      <c r="S59" s="19"/>
      <c r="T59" s="19"/>
      <c r="U59" s="19"/>
      <c r="V59" s="19"/>
      <c r="W59" s="19"/>
      <c r="X59" s="19"/>
    </row>
    <row r="60" spans="2:24">
      <c r="F60" s="11"/>
      <c r="H60" s="19"/>
      <c r="I60" s="19"/>
      <c r="J60" s="11"/>
      <c r="K60" s="11"/>
      <c r="L60" s="19"/>
      <c r="M60" s="19"/>
      <c r="N60" s="19"/>
      <c r="O60" s="19"/>
      <c r="P60" s="19"/>
      <c r="Q60" s="19"/>
      <c r="R60" s="19"/>
      <c r="S60" s="19"/>
      <c r="T60" s="19"/>
      <c r="U60" s="19"/>
      <c r="V60" s="19"/>
      <c r="W60" s="19"/>
      <c r="X60" s="19"/>
    </row>
    <row r="61" spans="2:24">
      <c r="F61" s="11"/>
      <c r="H61" s="19"/>
      <c r="I61" s="19"/>
      <c r="J61" s="11"/>
      <c r="K61" s="11"/>
      <c r="L61" s="19"/>
      <c r="M61" s="19"/>
      <c r="N61" s="19"/>
      <c r="O61" s="19"/>
      <c r="P61" s="19"/>
      <c r="Q61" s="19"/>
      <c r="R61" s="19"/>
      <c r="S61" s="19"/>
      <c r="T61" s="19"/>
      <c r="U61" s="19"/>
      <c r="V61" s="19"/>
      <c r="W61" s="19"/>
      <c r="X61" s="19"/>
    </row>
    <row r="62" spans="2:24">
      <c r="F62" s="11"/>
      <c r="H62" s="19"/>
      <c r="I62" s="19"/>
      <c r="J62" s="11"/>
      <c r="K62" s="11"/>
      <c r="L62" s="19"/>
      <c r="M62" s="19"/>
      <c r="N62" s="19"/>
      <c r="O62" s="19"/>
      <c r="P62" s="19"/>
      <c r="Q62" s="19"/>
      <c r="R62" s="19"/>
      <c r="S62" s="19"/>
      <c r="T62" s="19"/>
      <c r="U62" s="19"/>
      <c r="V62" s="19"/>
      <c r="W62" s="19"/>
      <c r="X62" s="19"/>
    </row>
    <row r="63" spans="2:24">
      <c r="F63" s="11"/>
      <c r="H63" s="19"/>
      <c r="I63" s="19"/>
      <c r="J63" s="11"/>
      <c r="K63" s="11"/>
      <c r="L63" s="19"/>
      <c r="M63" s="19"/>
      <c r="N63" s="19"/>
      <c r="O63" s="19"/>
      <c r="P63" s="19"/>
      <c r="Q63" s="19"/>
      <c r="R63" s="19"/>
      <c r="S63" s="19"/>
      <c r="T63" s="19"/>
      <c r="U63" s="19"/>
      <c r="V63" s="19"/>
      <c r="W63" s="19"/>
      <c r="X63" s="19"/>
    </row>
    <row r="64" spans="2:24">
      <c r="F64" s="11"/>
      <c r="H64" s="19"/>
      <c r="I64" s="19"/>
      <c r="J64" s="11"/>
      <c r="K64" s="11"/>
      <c r="L64" s="19"/>
      <c r="M64" s="19"/>
      <c r="N64" s="19"/>
      <c r="O64" s="19"/>
      <c r="P64" s="19"/>
      <c r="Q64" s="19"/>
      <c r="R64" s="19"/>
      <c r="S64" s="19"/>
      <c r="T64" s="19"/>
      <c r="U64" s="19"/>
      <c r="V64" s="19"/>
      <c r="W64" s="19"/>
      <c r="X64" s="19"/>
    </row>
    <row r="65" spans="6:24">
      <c r="F65" s="11"/>
      <c r="H65" s="19"/>
      <c r="I65" s="19"/>
      <c r="J65" s="11"/>
      <c r="K65" s="11"/>
      <c r="L65" s="19"/>
      <c r="M65" s="19"/>
      <c r="N65" s="19"/>
      <c r="O65" s="19"/>
      <c r="P65" s="19"/>
      <c r="Q65" s="19"/>
      <c r="R65" s="19"/>
      <c r="S65" s="19"/>
      <c r="T65" s="19"/>
      <c r="U65" s="19"/>
      <c r="V65" s="19"/>
      <c r="W65" s="19"/>
      <c r="X65" s="19"/>
    </row>
    <row r="66" spans="6:24">
      <c r="F66" s="11"/>
      <c r="H66" s="19"/>
      <c r="I66" s="19"/>
      <c r="J66" s="11"/>
      <c r="K66" s="11"/>
      <c r="L66" s="19"/>
      <c r="M66" s="19"/>
      <c r="N66" s="19"/>
      <c r="O66" s="19"/>
      <c r="P66" s="19"/>
      <c r="Q66" s="19"/>
      <c r="R66" s="19"/>
      <c r="S66" s="19"/>
      <c r="T66" s="19"/>
      <c r="U66" s="19"/>
      <c r="V66" s="19"/>
      <c r="W66" s="19"/>
      <c r="X66" s="19"/>
    </row>
    <row r="67" spans="6:24">
      <c r="F67" s="11"/>
      <c r="H67" s="19"/>
      <c r="I67" s="19"/>
      <c r="J67" s="11"/>
      <c r="K67" s="11"/>
      <c r="L67" s="19"/>
      <c r="M67" s="19"/>
      <c r="N67" s="19"/>
      <c r="O67" s="19"/>
      <c r="P67" s="19"/>
      <c r="Q67" s="19"/>
      <c r="R67" s="19"/>
      <c r="S67" s="19"/>
      <c r="T67" s="19"/>
      <c r="U67" s="19"/>
      <c r="V67" s="19"/>
      <c r="W67" s="19"/>
      <c r="X67" s="19"/>
    </row>
    <row r="68" spans="6:24">
      <c r="F68" s="11"/>
      <c r="H68" s="19"/>
      <c r="I68" s="19"/>
      <c r="J68" s="11"/>
      <c r="K68" s="11"/>
      <c r="L68" s="19"/>
      <c r="M68" s="19"/>
      <c r="N68" s="19"/>
      <c r="O68" s="19"/>
      <c r="P68" s="19"/>
      <c r="Q68" s="19"/>
      <c r="R68" s="19"/>
      <c r="S68" s="19"/>
      <c r="T68" s="19"/>
      <c r="U68" s="19"/>
      <c r="V68" s="19"/>
      <c r="W68" s="19"/>
      <c r="X68" s="19"/>
    </row>
    <row r="69" spans="6:24">
      <c r="F69" s="11"/>
      <c r="H69" s="19"/>
      <c r="I69" s="19"/>
      <c r="J69" s="11"/>
      <c r="K69" s="11"/>
      <c r="L69" s="19"/>
      <c r="M69" s="19"/>
      <c r="N69" s="19"/>
      <c r="O69" s="19"/>
      <c r="P69" s="19"/>
      <c r="Q69" s="19"/>
      <c r="R69" s="19"/>
      <c r="S69" s="19"/>
      <c r="T69" s="19"/>
      <c r="U69" s="19"/>
      <c r="V69" s="19"/>
      <c r="W69" s="19"/>
      <c r="X69" s="19"/>
    </row>
    <row r="70" spans="6:24">
      <c r="F70" s="11"/>
      <c r="H70" s="19"/>
      <c r="I70" s="19"/>
      <c r="J70" s="11"/>
      <c r="K70" s="11"/>
      <c r="L70" s="19"/>
      <c r="M70" s="19"/>
      <c r="N70" s="19"/>
      <c r="O70" s="19"/>
      <c r="P70" s="19"/>
      <c r="Q70" s="19"/>
      <c r="R70" s="19"/>
      <c r="S70" s="19"/>
      <c r="T70" s="19"/>
      <c r="U70" s="19"/>
      <c r="V70" s="19"/>
      <c r="W70" s="19"/>
      <c r="X70" s="19"/>
    </row>
    <row r="71" spans="6:24">
      <c r="F71" s="11"/>
      <c r="H71" s="19"/>
      <c r="I71" s="19"/>
      <c r="J71" s="11"/>
      <c r="K71" s="11"/>
      <c r="L71" s="19"/>
      <c r="M71" s="19"/>
      <c r="N71" s="19"/>
      <c r="O71" s="19"/>
      <c r="P71" s="19"/>
      <c r="Q71" s="19"/>
      <c r="R71" s="19"/>
      <c r="S71" s="19"/>
      <c r="T71" s="19"/>
      <c r="U71" s="19"/>
      <c r="V71" s="19"/>
      <c r="W71" s="19"/>
      <c r="X71" s="19"/>
    </row>
    <row r="72" spans="6:24">
      <c r="F72" s="11"/>
      <c r="H72" s="19"/>
      <c r="I72" s="19"/>
      <c r="J72" s="11"/>
      <c r="K72" s="11"/>
      <c r="L72" s="19"/>
      <c r="M72" s="19"/>
      <c r="N72" s="19"/>
      <c r="O72" s="19"/>
      <c r="P72" s="19"/>
      <c r="Q72" s="19"/>
      <c r="R72" s="19"/>
      <c r="S72" s="19"/>
      <c r="T72" s="19"/>
      <c r="U72" s="19"/>
      <c r="V72" s="19"/>
      <c r="W72" s="19"/>
      <c r="X72" s="19"/>
    </row>
    <row r="73" spans="6:24">
      <c r="F73" s="11"/>
      <c r="H73" s="19"/>
      <c r="I73" s="19"/>
      <c r="J73" s="11"/>
      <c r="K73" s="11"/>
      <c r="L73" s="19"/>
      <c r="M73" s="19"/>
      <c r="N73" s="19"/>
      <c r="O73" s="19"/>
      <c r="P73" s="19"/>
      <c r="Q73" s="19"/>
      <c r="R73" s="19"/>
      <c r="S73" s="19"/>
      <c r="T73" s="19"/>
      <c r="U73" s="19"/>
      <c r="V73" s="19"/>
      <c r="W73" s="19"/>
      <c r="X73" s="19"/>
    </row>
    <row r="74" spans="6:24">
      <c r="F74" s="11"/>
      <c r="H74" s="19"/>
      <c r="I74" s="19"/>
      <c r="J74" s="11"/>
      <c r="K74" s="11"/>
      <c r="L74" s="19"/>
      <c r="M74" s="19"/>
      <c r="N74" s="19"/>
      <c r="O74" s="19"/>
      <c r="P74" s="19"/>
      <c r="Q74" s="19"/>
      <c r="R74" s="19"/>
      <c r="S74" s="19"/>
      <c r="T74" s="19"/>
      <c r="U74" s="19"/>
      <c r="V74" s="19"/>
      <c r="W74" s="19"/>
      <c r="X74" s="19"/>
    </row>
    <row r="75" spans="6:24">
      <c r="F75" s="11"/>
      <c r="H75" s="19"/>
      <c r="I75" s="19"/>
      <c r="J75" s="11"/>
      <c r="K75" s="11"/>
      <c r="L75" s="19"/>
      <c r="M75" s="19"/>
      <c r="N75" s="19"/>
      <c r="O75" s="19"/>
      <c r="P75" s="19"/>
      <c r="Q75" s="19"/>
      <c r="R75" s="19"/>
      <c r="S75" s="19"/>
      <c r="T75" s="19"/>
      <c r="U75" s="19"/>
      <c r="V75" s="19"/>
      <c r="W75" s="19"/>
      <c r="X75" s="19"/>
    </row>
    <row r="76" spans="6:24">
      <c r="F76" s="11"/>
      <c r="H76" s="19"/>
      <c r="I76" s="19"/>
      <c r="J76" s="11"/>
      <c r="K76" s="11"/>
      <c r="L76" s="19"/>
      <c r="M76" s="19"/>
      <c r="N76" s="19"/>
      <c r="O76" s="19"/>
      <c r="P76" s="19"/>
      <c r="Q76" s="19"/>
      <c r="R76" s="19"/>
      <c r="S76" s="19"/>
      <c r="T76" s="19"/>
      <c r="U76" s="19"/>
      <c r="V76" s="19"/>
      <c r="W76" s="19"/>
      <c r="X76" s="19"/>
    </row>
    <row r="77" spans="6:24">
      <c r="F77" s="11"/>
      <c r="H77" s="19"/>
      <c r="I77" s="19"/>
      <c r="J77" s="11"/>
      <c r="K77" s="11"/>
      <c r="L77" s="19"/>
      <c r="M77" s="19"/>
      <c r="N77" s="19"/>
      <c r="O77" s="19"/>
      <c r="P77" s="19"/>
      <c r="Q77" s="19"/>
      <c r="R77" s="19"/>
      <c r="S77" s="19"/>
      <c r="T77" s="19"/>
      <c r="U77" s="19"/>
      <c r="V77" s="19"/>
      <c r="W77" s="19"/>
      <c r="X77" s="19"/>
    </row>
    <row r="78" spans="6:24">
      <c r="F78" s="11"/>
      <c r="H78" s="19"/>
      <c r="I78" s="19"/>
      <c r="J78" s="11"/>
      <c r="K78" s="11"/>
      <c r="L78" s="19"/>
      <c r="M78" s="19"/>
      <c r="N78" s="19"/>
      <c r="O78" s="19"/>
      <c r="P78" s="19"/>
      <c r="Q78" s="19"/>
      <c r="R78" s="19"/>
      <c r="S78" s="19"/>
      <c r="T78" s="19"/>
      <c r="U78" s="19"/>
      <c r="V78" s="19"/>
      <c r="W78" s="19"/>
      <c r="X78" s="19"/>
    </row>
    <row r="79" spans="6:24">
      <c r="F79" s="11"/>
      <c r="H79" s="19"/>
      <c r="I79" s="19"/>
      <c r="J79" s="11"/>
      <c r="K79" s="11"/>
      <c r="L79" s="19"/>
      <c r="M79" s="19"/>
      <c r="N79" s="19"/>
      <c r="O79" s="19"/>
      <c r="P79" s="19"/>
      <c r="Q79" s="19"/>
      <c r="R79" s="19"/>
      <c r="S79" s="19"/>
      <c r="T79" s="19"/>
      <c r="U79" s="19"/>
      <c r="V79" s="19"/>
      <c r="W79" s="19"/>
      <c r="X79" s="19"/>
    </row>
    <row r="80" spans="6:24">
      <c r="F80" s="11"/>
      <c r="H80" s="19"/>
      <c r="I80" s="19"/>
      <c r="J80" s="11"/>
      <c r="K80" s="11"/>
      <c r="L80" s="19"/>
      <c r="M80" s="19"/>
      <c r="N80" s="19"/>
      <c r="O80" s="19"/>
      <c r="P80" s="19"/>
      <c r="Q80" s="19"/>
      <c r="R80" s="19"/>
      <c r="S80" s="19"/>
      <c r="T80" s="19"/>
      <c r="U80" s="19"/>
      <c r="V80" s="19"/>
      <c r="W80" s="19"/>
      <c r="X80" s="19"/>
    </row>
    <row r="81" spans="6:24">
      <c r="F81" s="11"/>
      <c r="H81" s="19"/>
      <c r="I81" s="19"/>
      <c r="J81" s="11"/>
      <c r="K81" s="11"/>
      <c r="L81" s="19"/>
      <c r="M81" s="19"/>
      <c r="N81" s="19"/>
      <c r="O81" s="19"/>
      <c r="P81" s="19"/>
      <c r="Q81" s="19"/>
      <c r="R81" s="19"/>
      <c r="S81" s="19"/>
      <c r="T81" s="19"/>
      <c r="U81" s="19"/>
      <c r="V81" s="19"/>
      <c r="W81" s="19"/>
      <c r="X81" s="19"/>
    </row>
    <row r="82" spans="6:24">
      <c r="F82" s="11"/>
      <c r="H82" s="19"/>
      <c r="I82" s="19"/>
      <c r="J82" s="11"/>
      <c r="K82" s="11"/>
      <c r="L82" s="19"/>
      <c r="M82" s="19"/>
      <c r="N82" s="19"/>
      <c r="O82" s="19"/>
      <c r="P82" s="19"/>
      <c r="Q82" s="19"/>
      <c r="R82" s="19"/>
      <c r="S82" s="19"/>
      <c r="T82" s="19"/>
      <c r="U82" s="19"/>
      <c r="V82" s="19"/>
      <c r="W82" s="19"/>
      <c r="X82" s="19"/>
    </row>
    <row r="83" spans="6:24">
      <c r="F83" s="11"/>
      <c r="H83" s="19"/>
      <c r="I83" s="19"/>
      <c r="J83" s="11"/>
      <c r="K83" s="11"/>
      <c r="L83" s="19"/>
      <c r="M83" s="19"/>
      <c r="N83" s="19"/>
      <c r="O83" s="19"/>
      <c r="P83" s="19"/>
      <c r="Q83" s="19"/>
      <c r="R83" s="19"/>
      <c r="S83" s="19"/>
      <c r="T83" s="19"/>
      <c r="U83" s="19"/>
      <c r="V83" s="19"/>
      <c r="W83" s="19"/>
      <c r="X83" s="19"/>
    </row>
    <row r="84" spans="6:24">
      <c r="F84" s="11"/>
      <c r="H84" s="19"/>
      <c r="I84" s="19"/>
      <c r="J84" s="11"/>
      <c r="K84" s="11"/>
      <c r="L84" s="19"/>
      <c r="M84" s="19"/>
      <c r="N84" s="19"/>
      <c r="O84" s="19"/>
      <c r="P84" s="19"/>
      <c r="Q84" s="19"/>
      <c r="R84" s="19"/>
      <c r="S84" s="19"/>
      <c r="T84" s="19"/>
      <c r="U84" s="19"/>
      <c r="V84" s="19"/>
      <c r="W84" s="19"/>
      <c r="X84" s="19"/>
    </row>
    <row r="85" spans="6:24">
      <c r="F85" s="11"/>
      <c r="H85" s="19"/>
      <c r="I85" s="19"/>
      <c r="J85" s="11"/>
      <c r="K85" s="11"/>
      <c r="L85" s="19"/>
      <c r="M85" s="19"/>
      <c r="N85" s="19"/>
      <c r="O85" s="19"/>
      <c r="P85" s="19"/>
      <c r="Q85" s="19"/>
      <c r="R85" s="19"/>
      <c r="S85" s="19"/>
      <c r="T85" s="19"/>
      <c r="U85" s="19"/>
      <c r="V85" s="19"/>
      <c r="W85" s="19"/>
      <c r="X85" s="19"/>
    </row>
    <row r="86" spans="6:24">
      <c r="F86" s="11"/>
      <c r="H86" s="19"/>
      <c r="I86" s="19"/>
      <c r="J86" s="11"/>
      <c r="K86" s="11"/>
      <c r="L86" s="19"/>
      <c r="M86" s="19"/>
      <c r="N86" s="19"/>
      <c r="O86" s="19"/>
      <c r="P86" s="19"/>
      <c r="Q86" s="19"/>
      <c r="R86" s="19"/>
      <c r="S86" s="19"/>
      <c r="T86" s="19"/>
      <c r="U86" s="19"/>
      <c r="V86" s="19"/>
      <c r="W86" s="19"/>
      <c r="X86" s="19"/>
    </row>
    <row r="87" spans="6:24">
      <c r="F87" s="11"/>
      <c r="H87" s="19"/>
      <c r="I87" s="19"/>
      <c r="J87" s="11"/>
      <c r="K87" s="11"/>
      <c r="L87" s="19"/>
      <c r="M87" s="19"/>
      <c r="N87" s="19"/>
      <c r="O87" s="19"/>
      <c r="P87" s="19"/>
      <c r="Q87" s="19"/>
      <c r="R87" s="19"/>
      <c r="S87" s="19"/>
      <c r="T87" s="19"/>
      <c r="U87" s="19"/>
      <c r="V87" s="19"/>
      <c r="W87" s="19"/>
      <c r="X87" s="19"/>
    </row>
    <row r="88" spans="6:24">
      <c r="F88" s="11"/>
      <c r="H88" s="19"/>
      <c r="I88" s="19"/>
      <c r="J88" s="11"/>
      <c r="K88" s="11"/>
      <c r="L88" s="19"/>
      <c r="M88" s="19"/>
      <c r="N88" s="19"/>
      <c r="O88" s="19"/>
      <c r="P88" s="19"/>
      <c r="Q88" s="19"/>
      <c r="R88" s="19"/>
      <c r="S88" s="19"/>
      <c r="T88" s="19"/>
      <c r="U88" s="19"/>
      <c r="V88" s="19"/>
      <c r="W88" s="19"/>
      <c r="X88" s="19"/>
    </row>
    <row r="89" spans="6:24">
      <c r="F89" s="11"/>
      <c r="H89" s="19"/>
      <c r="I89" s="19"/>
      <c r="J89" s="11"/>
      <c r="K89" s="11"/>
      <c r="L89" s="19"/>
      <c r="M89" s="19"/>
      <c r="N89" s="19"/>
      <c r="O89" s="19"/>
      <c r="P89" s="19"/>
      <c r="Q89" s="19"/>
      <c r="R89" s="19"/>
      <c r="S89" s="19"/>
      <c r="T89" s="19"/>
      <c r="U89" s="19"/>
      <c r="V89" s="19"/>
      <c r="W89" s="19"/>
      <c r="X89" s="19"/>
    </row>
    <row r="90" spans="6:24">
      <c r="F90" s="11"/>
      <c r="H90" s="19"/>
      <c r="I90" s="19"/>
      <c r="J90" s="11"/>
      <c r="K90" s="11"/>
      <c r="L90" s="19"/>
      <c r="M90" s="19"/>
      <c r="N90" s="19"/>
      <c r="O90" s="19"/>
      <c r="P90" s="19"/>
      <c r="Q90" s="19"/>
      <c r="R90" s="19"/>
      <c r="S90" s="19"/>
      <c r="T90" s="19"/>
      <c r="U90" s="19"/>
      <c r="V90" s="19"/>
      <c r="W90" s="19"/>
      <c r="X90" s="19"/>
    </row>
    <row r="91" spans="6:24">
      <c r="F91" s="11"/>
      <c r="H91" s="19"/>
      <c r="I91" s="19"/>
      <c r="J91" s="11"/>
      <c r="K91" s="11"/>
      <c r="L91" s="19"/>
      <c r="M91" s="19"/>
      <c r="N91" s="19"/>
      <c r="O91" s="19"/>
      <c r="P91" s="19"/>
      <c r="Q91" s="19"/>
      <c r="R91" s="19"/>
      <c r="S91" s="19"/>
      <c r="T91" s="19"/>
      <c r="U91" s="19"/>
      <c r="V91" s="19"/>
      <c r="W91" s="19"/>
      <c r="X91" s="19"/>
    </row>
    <row r="92" spans="6:24">
      <c r="F92" s="11"/>
      <c r="H92" s="19"/>
      <c r="I92" s="19"/>
      <c r="J92" s="11"/>
      <c r="K92" s="11"/>
      <c r="L92" s="19"/>
      <c r="M92" s="19"/>
      <c r="N92" s="19"/>
      <c r="O92" s="19"/>
      <c r="P92" s="19"/>
      <c r="Q92" s="19"/>
      <c r="R92" s="19"/>
      <c r="S92" s="19"/>
      <c r="T92" s="19"/>
      <c r="U92" s="19"/>
      <c r="V92" s="19"/>
      <c r="W92" s="19"/>
      <c r="X92" s="19"/>
    </row>
    <row r="93" spans="6:24">
      <c r="F93" s="11"/>
      <c r="H93" s="19"/>
      <c r="I93" s="19"/>
      <c r="J93" s="11"/>
      <c r="K93" s="11"/>
      <c r="L93" s="19"/>
      <c r="M93" s="19"/>
      <c r="N93" s="19"/>
      <c r="O93" s="19"/>
      <c r="P93" s="19"/>
      <c r="Q93" s="19"/>
      <c r="R93" s="19"/>
      <c r="S93" s="19"/>
      <c r="T93" s="19"/>
      <c r="U93" s="19"/>
      <c r="V93" s="19"/>
      <c r="W93" s="19"/>
      <c r="X93" s="19"/>
    </row>
    <row r="94" spans="6:24">
      <c r="F94" s="11"/>
      <c r="H94" s="19"/>
      <c r="I94" s="19"/>
      <c r="J94" s="11"/>
      <c r="K94" s="11"/>
      <c r="L94" s="19"/>
      <c r="M94" s="19"/>
      <c r="N94" s="19"/>
      <c r="O94" s="19"/>
      <c r="P94" s="19"/>
      <c r="Q94" s="19"/>
      <c r="R94" s="19"/>
      <c r="S94" s="19"/>
      <c r="T94" s="19"/>
      <c r="U94" s="19"/>
      <c r="V94" s="19"/>
      <c r="W94" s="19"/>
      <c r="X94" s="19"/>
    </row>
    <row r="95" spans="6:24">
      <c r="F95" s="11"/>
      <c r="H95" s="19"/>
      <c r="I95" s="19"/>
      <c r="J95" s="11"/>
      <c r="K95" s="11"/>
      <c r="L95" s="19"/>
      <c r="M95" s="19"/>
      <c r="N95" s="19"/>
      <c r="O95" s="19"/>
      <c r="P95" s="19"/>
      <c r="Q95" s="19"/>
      <c r="R95" s="19"/>
      <c r="S95" s="19"/>
      <c r="T95" s="19"/>
      <c r="U95" s="19"/>
      <c r="V95" s="19"/>
      <c r="W95" s="19"/>
      <c r="X95" s="19"/>
    </row>
    <row r="96" spans="6:24">
      <c r="F96" s="11"/>
      <c r="H96" s="19"/>
      <c r="I96" s="19"/>
      <c r="J96" s="11"/>
      <c r="K96" s="11"/>
      <c r="L96" s="19"/>
      <c r="M96" s="19"/>
      <c r="N96" s="19"/>
      <c r="O96" s="19"/>
      <c r="P96" s="19"/>
      <c r="Q96" s="19"/>
      <c r="R96" s="19"/>
      <c r="S96" s="19"/>
      <c r="T96" s="19"/>
      <c r="U96" s="19"/>
      <c r="V96" s="19"/>
      <c r="W96" s="19"/>
      <c r="X96" s="19"/>
    </row>
    <row r="97" spans="6:24">
      <c r="F97" s="11"/>
      <c r="H97" s="19"/>
      <c r="I97" s="19"/>
      <c r="J97" s="11"/>
      <c r="K97" s="11"/>
      <c r="L97" s="19"/>
      <c r="M97" s="19"/>
      <c r="N97" s="19"/>
      <c r="O97" s="19"/>
      <c r="P97" s="19"/>
      <c r="Q97" s="19"/>
      <c r="R97" s="19"/>
      <c r="S97" s="19"/>
      <c r="T97" s="19"/>
      <c r="U97" s="19"/>
      <c r="V97" s="19"/>
      <c r="W97" s="19"/>
      <c r="X97" s="19"/>
    </row>
    <row r="98" spans="6:24">
      <c r="F98" s="11"/>
      <c r="H98" s="19"/>
      <c r="I98" s="19"/>
      <c r="J98" s="11"/>
      <c r="K98" s="11"/>
      <c r="L98" s="19"/>
      <c r="M98" s="19"/>
      <c r="N98" s="19"/>
      <c r="O98" s="19"/>
      <c r="P98" s="19"/>
      <c r="Q98" s="19"/>
      <c r="R98" s="19"/>
      <c r="S98" s="19"/>
      <c r="T98" s="19"/>
      <c r="U98" s="19"/>
      <c r="V98" s="19"/>
      <c r="W98" s="19"/>
      <c r="X98" s="19"/>
    </row>
    <row r="99" spans="6:24">
      <c r="F99" s="11"/>
      <c r="H99" s="19"/>
      <c r="I99" s="19"/>
      <c r="J99" s="11"/>
      <c r="K99" s="11"/>
      <c r="L99" s="19"/>
      <c r="M99" s="19"/>
      <c r="N99" s="19"/>
      <c r="O99" s="19"/>
      <c r="P99" s="19"/>
      <c r="Q99" s="19"/>
      <c r="R99" s="19"/>
      <c r="S99" s="19"/>
      <c r="T99" s="19"/>
      <c r="U99" s="19"/>
      <c r="V99" s="19"/>
      <c r="W99" s="19"/>
      <c r="X99" s="19"/>
    </row>
    <row r="100" spans="6:24">
      <c r="F100" s="11"/>
      <c r="H100" s="19"/>
      <c r="I100" s="19"/>
      <c r="J100" s="11"/>
      <c r="K100" s="11"/>
      <c r="L100" s="19"/>
      <c r="M100" s="19"/>
      <c r="N100" s="19"/>
      <c r="O100" s="19"/>
      <c r="P100" s="19"/>
      <c r="Q100" s="19"/>
      <c r="R100" s="19"/>
      <c r="S100" s="19"/>
      <c r="T100" s="19"/>
      <c r="U100" s="19"/>
      <c r="V100" s="19"/>
      <c r="W100" s="19"/>
      <c r="X100" s="19"/>
    </row>
    <row r="101" spans="6:24">
      <c r="F101" s="11"/>
      <c r="H101" s="19"/>
      <c r="I101" s="19"/>
      <c r="J101" s="11"/>
      <c r="K101" s="11"/>
      <c r="L101" s="19"/>
      <c r="M101" s="19"/>
      <c r="N101" s="19"/>
      <c r="O101" s="19"/>
      <c r="P101" s="19"/>
      <c r="Q101" s="19"/>
      <c r="R101" s="19"/>
      <c r="S101" s="19"/>
      <c r="T101" s="19"/>
      <c r="U101" s="19"/>
      <c r="V101" s="19"/>
      <c r="W101" s="19"/>
      <c r="X101" s="19"/>
    </row>
    <row r="102" spans="6:24">
      <c r="F102" s="11"/>
      <c r="H102" s="19"/>
      <c r="I102" s="19"/>
      <c r="J102" s="11"/>
      <c r="K102" s="11"/>
      <c r="L102" s="19"/>
      <c r="M102" s="19"/>
      <c r="N102" s="19"/>
      <c r="O102" s="19"/>
      <c r="P102" s="19"/>
      <c r="Q102" s="19"/>
      <c r="R102" s="19"/>
      <c r="S102" s="19"/>
      <c r="T102" s="19"/>
      <c r="U102" s="19"/>
      <c r="V102" s="19"/>
      <c r="W102" s="19"/>
      <c r="X102" s="19"/>
    </row>
    <row r="103" spans="6:24">
      <c r="F103" s="11"/>
      <c r="H103" s="19"/>
      <c r="I103" s="19"/>
      <c r="J103" s="11"/>
      <c r="K103" s="11"/>
      <c r="L103" s="19"/>
      <c r="M103" s="19"/>
      <c r="N103" s="19"/>
      <c r="O103" s="19"/>
      <c r="P103" s="19"/>
      <c r="Q103" s="19"/>
      <c r="R103" s="19"/>
      <c r="S103" s="19"/>
      <c r="T103" s="19"/>
      <c r="U103" s="19"/>
      <c r="V103" s="19"/>
      <c r="W103" s="19"/>
      <c r="X103" s="19"/>
    </row>
    <row r="104" spans="6:24">
      <c r="F104" s="11"/>
      <c r="H104" s="19"/>
      <c r="I104" s="19"/>
      <c r="J104" s="11"/>
      <c r="K104" s="11"/>
      <c r="L104" s="19"/>
      <c r="M104" s="19"/>
      <c r="N104" s="19"/>
      <c r="O104" s="19"/>
      <c r="P104" s="19"/>
      <c r="Q104" s="19"/>
      <c r="R104" s="19"/>
      <c r="S104" s="19"/>
      <c r="T104" s="19"/>
      <c r="U104" s="19"/>
      <c r="V104" s="19"/>
      <c r="W104" s="19"/>
      <c r="X104" s="19"/>
    </row>
    <row r="105" spans="6:24">
      <c r="F105" s="11"/>
      <c r="H105" s="19"/>
      <c r="I105" s="19"/>
      <c r="J105" s="11"/>
      <c r="K105" s="11"/>
      <c r="L105" s="19"/>
      <c r="M105" s="19"/>
      <c r="N105" s="19"/>
      <c r="O105" s="19"/>
      <c r="P105" s="19"/>
      <c r="Q105" s="19"/>
      <c r="R105" s="19"/>
      <c r="S105" s="19"/>
      <c r="T105" s="19"/>
      <c r="U105" s="19"/>
      <c r="V105" s="19"/>
      <c r="W105" s="19"/>
      <c r="X105" s="19"/>
    </row>
    <row r="106" spans="6:24">
      <c r="F106" s="11"/>
      <c r="H106" s="19"/>
      <c r="I106" s="19"/>
      <c r="J106" s="11"/>
      <c r="K106" s="11"/>
      <c r="L106" s="19"/>
      <c r="M106" s="19"/>
      <c r="N106" s="19"/>
      <c r="O106" s="19"/>
      <c r="P106" s="19"/>
      <c r="Q106" s="19"/>
      <c r="R106" s="19"/>
      <c r="S106" s="19"/>
      <c r="T106" s="19"/>
      <c r="U106" s="19"/>
      <c r="V106" s="19"/>
      <c r="W106" s="19"/>
      <c r="X106" s="19"/>
    </row>
    <row r="107" spans="6:24">
      <c r="F107" s="11"/>
      <c r="H107" s="19"/>
      <c r="I107" s="19"/>
      <c r="J107" s="11"/>
      <c r="K107" s="11"/>
      <c r="L107" s="19"/>
      <c r="M107" s="19"/>
      <c r="N107" s="19"/>
      <c r="O107" s="19"/>
      <c r="P107" s="19"/>
      <c r="Q107" s="19"/>
      <c r="R107" s="19"/>
      <c r="S107" s="19"/>
      <c r="T107" s="19"/>
      <c r="U107" s="19"/>
      <c r="V107" s="19"/>
      <c r="W107" s="19"/>
      <c r="X107" s="19"/>
    </row>
    <row r="108" spans="6:24">
      <c r="F108" s="11"/>
      <c r="H108" s="19"/>
      <c r="I108" s="19"/>
      <c r="J108" s="11"/>
      <c r="K108" s="11"/>
      <c r="L108" s="19"/>
      <c r="M108" s="19"/>
      <c r="N108" s="19"/>
      <c r="O108" s="19"/>
      <c r="P108" s="19"/>
      <c r="Q108" s="19"/>
      <c r="R108" s="19"/>
      <c r="S108" s="19"/>
      <c r="T108" s="19"/>
      <c r="U108" s="19"/>
      <c r="V108" s="19"/>
      <c r="W108" s="19"/>
      <c r="X108" s="19"/>
    </row>
    <row r="109" spans="6:24">
      <c r="F109" s="11"/>
      <c r="H109" s="19"/>
      <c r="I109" s="19"/>
      <c r="J109" s="11"/>
      <c r="K109" s="11"/>
      <c r="L109" s="19"/>
      <c r="M109" s="19"/>
      <c r="N109" s="19"/>
      <c r="O109" s="19"/>
      <c r="P109" s="19"/>
      <c r="Q109" s="19"/>
      <c r="R109" s="19"/>
      <c r="S109" s="19"/>
      <c r="T109" s="19"/>
      <c r="U109" s="19"/>
      <c r="V109" s="19"/>
      <c r="W109" s="19"/>
      <c r="X109" s="19"/>
    </row>
    <row r="110" spans="6:24">
      <c r="F110" s="11"/>
      <c r="H110" s="19"/>
      <c r="I110" s="19"/>
      <c r="J110" s="11"/>
      <c r="K110" s="11"/>
      <c r="L110" s="19"/>
      <c r="M110" s="19"/>
      <c r="N110" s="19"/>
      <c r="O110" s="19"/>
      <c r="P110" s="19"/>
      <c r="Q110" s="19"/>
      <c r="R110" s="19"/>
      <c r="S110" s="19"/>
      <c r="T110" s="19"/>
      <c r="U110" s="19"/>
      <c r="V110" s="19"/>
      <c r="W110" s="19"/>
      <c r="X110" s="19"/>
    </row>
    <row r="111" spans="6:24">
      <c r="F111" s="11"/>
      <c r="H111" s="19"/>
      <c r="I111" s="19"/>
      <c r="J111" s="11"/>
      <c r="K111" s="11"/>
      <c r="L111" s="19"/>
      <c r="M111" s="19"/>
      <c r="N111" s="19"/>
      <c r="O111" s="19"/>
      <c r="P111" s="19"/>
      <c r="Q111" s="19"/>
      <c r="R111" s="19"/>
      <c r="S111" s="19"/>
      <c r="T111" s="19"/>
      <c r="U111" s="19"/>
      <c r="V111" s="19"/>
      <c r="W111" s="19"/>
      <c r="X111" s="19"/>
    </row>
    <row r="112" spans="6:24">
      <c r="F112" s="11"/>
      <c r="H112" s="19"/>
      <c r="I112" s="19"/>
      <c r="J112" s="11"/>
      <c r="K112" s="11"/>
      <c r="L112" s="19"/>
      <c r="M112" s="19"/>
      <c r="N112" s="19"/>
      <c r="O112" s="19"/>
      <c r="P112" s="19"/>
      <c r="Q112" s="19"/>
      <c r="R112" s="19"/>
      <c r="S112" s="19"/>
      <c r="T112" s="19"/>
      <c r="U112" s="19"/>
      <c r="V112" s="19"/>
      <c r="W112" s="19"/>
      <c r="X112" s="19"/>
    </row>
    <row r="113" spans="6:24">
      <c r="F113" s="11"/>
      <c r="H113" s="19"/>
      <c r="I113" s="19"/>
      <c r="J113" s="11"/>
      <c r="K113" s="11"/>
      <c r="L113" s="19"/>
      <c r="M113" s="19"/>
      <c r="N113" s="19"/>
      <c r="O113" s="19"/>
      <c r="P113" s="19"/>
      <c r="Q113" s="19"/>
      <c r="R113" s="19"/>
      <c r="S113" s="19"/>
      <c r="T113" s="19"/>
      <c r="U113" s="19"/>
      <c r="V113" s="19"/>
      <c r="W113" s="19"/>
      <c r="X113" s="19"/>
    </row>
    <row r="114" spans="6:24">
      <c r="F114" s="11"/>
      <c r="H114" s="19"/>
      <c r="I114" s="19"/>
      <c r="J114" s="11"/>
      <c r="K114" s="11"/>
      <c r="L114" s="19"/>
      <c r="M114" s="19"/>
      <c r="N114" s="19"/>
      <c r="O114" s="19"/>
      <c r="P114" s="19"/>
      <c r="Q114" s="19"/>
      <c r="R114" s="19"/>
      <c r="S114" s="19"/>
      <c r="T114" s="19"/>
      <c r="U114" s="19"/>
      <c r="V114" s="19"/>
      <c r="W114" s="19"/>
      <c r="X114" s="19"/>
    </row>
    <row r="115" spans="6:24">
      <c r="F115" s="11"/>
      <c r="H115" s="19"/>
      <c r="I115" s="19"/>
      <c r="J115" s="11"/>
      <c r="K115" s="11"/>
      <c r="L115" s="19"/>
      <c r="M115" s="19"/>
      <c r="N115" s="19"/>
      <c r="O115" s="19"/>
      <c r="P115" s="19"/>
      <c r="Q115" s="19"/>
      <c r="R115" s="19"/>
      <c r="S115" s="19"/>
      <c r="T115" s="19"/>
      <c r="U115" s="19"/>
      <c r="V115" s="19"/>
      <c r="W115" s="19"/>
      <c r="X115" s="19"/>
    </row>
    <row r="116" spans="6:24">
      <c r="F116" s="11"/>
      <c r="H116" s="19"/>
      <c r="I116" s="19"/>
      <c r="J116" s="11"/>
      <c r="K116" s="11"/>
      <c r="L116" s="19"/>
      <c r="M116" s="19"/>
      <c r="N116" s="19"/>
      <c r="O116" s="19"/>
      <c r="P116" s="19"/>
      <c r="Q116" s="19"/>
      <c r="R116" s="19"/>
      <c r="S116" s="19"/>
      <c r="T116" s="19"/>
      <c r="U116" s="19"/>
      <c r="V116" s="19"/>
      <c r="W116" s="19"/>
      <c r="X116" s="19"/>
    </row>
    <row r="117" spans="6:24">
      <c r="F117" s="11"/>
      <c r="H117" s="19"/>
      <c r="I117" s="19"/>
      <c r="J117" s="11"/>
      <c r="K117" s="11"/>
      <c r="L117" s="19"/>
      <c r="M117" s="19"/>
      <c r="N117" s="19"/>
      <c r="O117" s="19"/>
      <c r="P117" s="19"/>
      <c r="Q117" s="19"/>
      <c r="R117" s="19"/>
      <c r="S117" s="19"/>
      <c r="T117" s="19"/>
      <c r="U117" s="19"/>
      <c r="V117" s="19"/>
      <c r="W117" s="19"/>
      <c r="X117" s="19"/>
    </row>
    <row r="118" spans="6:24">
      <c r="F118" s="11"/>
      <c r="H118" s="19"/>
      <c r="I118" s="19"/>
      <c r="J118" s="11"/>
      <c r="K118" s="11"/>
      <c r="L118" s="19"/>
      <c r="M118" s="19"/>
      <c r="N118" s="19"/>
      <c r="O118" s="19"/>
      <c r="P118" s="19"/>
      <c r="Q118" s="19"/>
      <c r="R118" s="19"/>
      <c r="S118" s="19"/>
      <c r="T118" s="19"/>
      <c r="U118" s="19"/>
      <c r="V118" s="19"/>
      <c r="W118" s="19"/>
      <c r="X118" s="19"/>
    </row>
    <row r="119" spans="6:24">
      <c r="F119" s="11"/>
      <c r="H119" s="19"/>
      <c r="I119" s="19"/>
      <c r="J119" s="11"/>
      <c r="K119" s="11"/>
      <c r="L119" s="19"/>
      <c r="M119" s="19"/>
      <c r="N119" s="19"/>
      <c r="O119" s="19"/>
      <c r="P119" s="19"/>
      <c r="Q119" s="19"/>
      <c r="R119" s="19"/>
      <c r="S119" s="19"/>
      <c r="T119" s="19"/>
      <c r="U119" s="19"/>
      <c r="V119" s="19"/>
      <c r="W119" s="19"/>
      <c r="X119" s="19"/>
    </row>
    <row r="120" spans="6:24">
      <c r="F120" s="11"/>
      <c r="H120" s="19"/>
      <c r="I120" s="19"/>
      <c r="J120" s="11"/>
      <c r="K120" s="11"/>
      <c r="L120" s="19"/>
      <c r="M120" s="19"/>
      <c r="N120" s="19"/>
      <c r="O120" s="19"/>
      <c r="P120" s="19"/>
      <c r="Q120" s="19"/>
      <c r="R120" s="19"/>
      <c r="S120" s="19"/>
      <c r="T120" s="19"/>
      <c r="U120" s="19"/>
      <c r="V120" s="19"/>
      <c r="W120" s="19"/>
      <c r="X120" s="19"/>
    </row>
    <row r="121" spans="6:24">
      <c r="F121" s="11"/>
      <c r="H121" s="19"/>
      <c r="I121" s="19"/>
      <c r="J121" s="11"/>
      <c r="K121" s="11"/>
      <c r="L121" s="19"/>
      <c r="M121" s="19"/>
      <c r="N121" s="19"/>
      <c r="O121" s="19"/>
      <c r="P121" s="19"/>
      <c r="Q121" s="19"/>
      <c r="R121" s="19"/>
      <c r="S121" s="19"/>
      <c r="T121" s="19"/>
      <c r="U121" s="19"/>
      <c r="V121" s="19"/>
      <c r="W121" s="19"/>
      <c r="X121" s="19"/>
    </row>
    <row r="122" spans="6:24">
      <c r="F122" s="11"/>
      <c r="H122" s="19"/>
      <c r="I122" s="19"/>
      <c r="J122" s="11"/>
      <c r="K122" s="11"/>
      <c r="L122" s="19"/>
      <c r="M122" s="19"/>
      <c r="N122" s="19"/>
      <c r="O122" s="19"/>
      <c r="P122" s="19"/>
      <c r="Q122" s="19"/>
      <c r="R122" s="19"/>
      <c r="S122" s="19"/>
      <c r="T122" s="19"/>
      <c r="U122" s="19"/>
      <c r="V122" s="19"/>
      <c r="W122" s="19"/>
      <c r="X122" s="19"/>
    </row>
    <row r="123" spans="6:24">
      <c r="F123" s="11"/>
      <c r="H123" s="19"/>
      <c r="I123" s="19"/>
      <c r="J123" s="11"/>
      <c r="K123" s="11"/>
      <c r="L123" s="19"/>
      <c r="M123" s="19"/>
      <c r="N123" s="19"/>
      <c r="O123" s="19"/>
      <c r="P123" s="19"/>
      <c r="Q123" s="19"/>
      <c r="R123" s="19"/>
      <c r="S123" s="19"/>
      <c r="T123" s="19"/>
      <c r="U123" s="19"/>
      <c r="V123" s="19"/>
      <c r="W123" s="19"/>
      <c r="X123" s="19"/>
    </row>
    <row r="124" spans="6:24">
      <c r="F124" s="11"/>
      <c r="H124" s="19"/>
      <c r="I124" s="19"/>
      <c r="J124" s="11"/>
      <c r="K124" s="11"/>
      <c r="L124" s="19"/>
      <c r="M124" s="19"/>
      <c r="N124" s="19"/>
      <c r="O124" s="19"/>
      <c r="P124" s="19"/>
      <c r="Q124" s="19"/>
      <c r="R124" s="19"/>
      <c r="S124" s="19"/>
      <c r="T124" s="19"/>
      <c r="U124" s="19"/>
      <c r="V124" s="19"/>
      <c r="W124" s="19"/>
      <c r="X124" s="19"/>
    </row>
    <row r="125" spans="6:24">
      <c r="F125" s="11"/>
      <c r="H125" s="19"/>
      <c r="I125" s="19"/>
      <c r="J125" s="11"/>
      <c r="K125" s="11"/>
      <c r="L125" s="19"/>
      <c r="M125" s="19"/>
      <c r="N125" s="19"/>
      <c r="O125" s="19"/>
      <c r="P125" s="19"/>
      <c r="Q125" s="19"/>
      <c r="R125" s="19"/>
      <c r="S125" s="19"/>
      <c r="T125" s="19"/>
      <c r="U125" s="19"/>
      <c r="V125" s="19"/>
      <c r="W125" s="19"/>
      <c r="X125" s="19"/>
    </row>
    <row r="126" spans="6:24">
      <c r="F126" s="11"/>
      <c r="H126" s="19"/>
      <c r="I126" s="19"/>
      <c r="J126" s="11"/>
      <c r="K126" s="11"/>
      <c r="L126" s="19"/>
      <c r="M126" s="19"/>
      <c r="N126" s="19"/>
      <c r="O126" s="19"/>
      <c r="P126" s="19"/>
      <c r="Q126" s="19"/>
      <c r="R126" s="19"/>
      <c r="S126" s="19"/>
      <c r="T126" s="19"/>
      <c r="U126" s="19"/>
      <c r="V126" s="19"/>
      <c r="W126" s="19"/>
      <c r="X126" s="19"/>
    </row>
    <row r="127" spans="6:24">
      <c r="F127" s="11"/>
      <c r="H127" s="19"/>
      <c r="I127" s="19"/>
      <c r="J127" s="11"/>
      <c r="K127" s="11"/>
      <c r="L127" s="19"/>
      <c r="M127" s="19"/>
      <c r="N127" s="19"/>
      <c r="O127" s="19"/>
      <c r="P127" s="19"/>
      <c r="Q127" s="19"/>
      <c r="R127" s="19"/>
      <c r="S127" s="19"/>
      <c r="T127" s="19"/>
      <c r="U127" s="19"/>
      <c r="V127" s="19"/>
      <c r="W127" s="19"/>
      <c r="X127" s="19"/>
    </row>
    <row r="128" spans="6:24">
      <c r="F128" s="11"/>
      <c r="H128" s="19"/>
      <c r="I128" s="19"/>
      <c r="J128" s="11"/>
      <c r="K128" s="11"/>
      <c r="L128" s="19"/>
      <c r="M128" s="19"/>
      <c r="N128" s="19"/>
      <c r="O128" s="19"/>
      <c r="P128" s="19"/>
      <c r="Q128" s="19"/>
      <c r="R128" s="19"/>
      <c r="S128" s="19"/>
      <c r="T128" s="19"/>
      <c r="U128" s="19"/>
      <c r="V128" s="19"/>
      <c r="W128" s="19"/>
      <c r="X128" s="19"/>
    </row>
    <row r="129" spans="6:24">
      <c r="F129" s="11"/>
      <c r="H129" s="19"/>
      <c r="I129" s="19"/>
      <c r="J129" s="11"/>
      <c r="K129" s="11"/>
      <c r="L129" s="19"/>
      <c r="M129" s="19"/>
      <c r="N129" s="19"/>
      <c r="O129" s="19"/>
      <c r="P129" s="19"/>
      <c r="Q129" s="19"/>
      <c r="R129" s="19"/>
      <c r="S129" s="19"/>
      <c r="T129" s="19"/>
      <c r="U129" s="19"/>
      <c r="V129" s="19"/>
      <c r="W129" s="19"/>
      <c r="X129" s="19"/>
    </row>
    <row r="130" spans="6:24">
      <c r="F130" s="11"/>
      <c r="H130" s="19"/>
      <c r="I130" s="19"/>
      <c r="J130" s="11"/>
      <c r="K130" s="11"/>
      <c r="L130" s="19"/>
      <c r="M130" s="19"/>
      <c r="N130" s="19"/>
      <c r="O130" s="19"/>
      <c r="P130" s="19"/>
      <c r="Q130" s="19"/>
      <c r="R130" s="19"/>
      <c r="S130" s="19"/>
      <c r="T130" s="19"/>
      <c r="U130" s="19"/>
      <c r="V130" s="19"/>
      <c r="W130" s="19"/>
      <c r="X130" s="19"/>
    </row>
    <row r="131" spans="6:24">
      <c r="F131" s="11"/>
      <c r="H131" s="19"/>
      <c r="I131" s="19"/>
      <c r="J131" s="11"/>
      <c r="K131" s="11"/>
      <c r="L131" s="19"/>
      <c r="M131" s="19"/>
      <c r="N131" s="19"/>
      <c r="O131" s="19"/>
      <c r="P131" s="19"/>
      <c r="Q131" s="19"/>
      <c r="R131" s="19"/>
      <c r="S131" s="19"/>
      <c r="T131" s="19"/>
      <c r="U131" s="19"/>
      <c r="V131" s="19"/>
      <c r="W131" s="19"/>
      <c r="X131" s="19"/>
    </row>
    <row r="132" spans="6:24">
      <c r="F132" s="11"/>
      <c r="H132" s="19"/>
      <c r="I132" s="19"/>
      <c r="J132" s="11"/>
      <c r="K132" s="11"/>
      <c r="L132" s="19"/>
      <c r="M132" s="19"/>
      <c r="N132" s="19"/>
      <c r="O132" s="19"/>
      <c r="P132" s="19"/>
      <c r="Q132" s="19"/>
      <c r="R132" s="19"/>
      <c r="S132" s="19"/>
      <c r="T132" s="19"/>
      <c r="U132" s="19"/>
      <c r="V132" s="19"/>
      <c r="W132" s="19"/>
      <c r="X132" s="19"/>
    </row>
    <row r="133" spans="6:24">
      <c r="F133" s="11"/>
      <c r="H133" s="19"/>
      <c r="I133" s="19"/>
      <c r="J133" s="11"/>
      <c r="K133" s="11"/>
      <c r="L133" s="19"/>
      <c r="M133" s="19"/>
      <c r="N133" s="19"/>
      <c r="O133" s="19"/>
      <c r="P133" s="19"/>
      <c r="Q133" s="19"/>
      <c r="R133" s="19"/>
      <c r="S133" s="19"/>
      <c r="T133" s="19"/>
      <c r="U133" s="19"/>
      <c r="V133" s="19"/>
      <c r="W133" s="19"/>
      <c r="X133" s="19"/>
    </row>
    <row r="134" spans="6:24">
      <c r="F134" s="11"/>
      <c r="H134" s="19"/>
      <c r="I134" s="19"/>
      <c r="J134" s="11"/>
      <c r="K134" s="11"/>
      <c r="L134" s="19"/>
      <c r="M134" s="19"/>
      <c r="N134" s="19"/>
      <c r="O134" s="19"/>
      <c r="P134" s="19"/>
      <c r="Q134" s="19"/>
      <c r="R134" s="19"/>
      <c r="S134" s="19"/>
      <c r="T134" s="19"/>
      <c r="U134" s="19"/>
      <c r="V134" s="19"/>
      <c r="W134" s="19"/>
      <c r="X134" s="19"/>
    </row>
    <row r="135" spans="6:24">
      <c r="F135" s="11"/>
      <c r="H135" s="19"/>
      <c r="I135" s="19"/>
      <c r="J135" s="11"/>
      <c r="K135" s="11"/>
      <c r="L135" s="19"/>
      <c r="M135" s="19"/>
      <c r="N135" s="19"/>
      <c r="O135" s="19"/>
      <c r="P135" s="19"/>
      <c r="Q135" s="19"/>
      <c r="R135" s="19"/>
      <c r="S135" s="19"/>
      <c r="T135" s="19"/>
      <c r="U135" s="19"/>
      <c r="V135" s="19"/>
      <c r="W135" s="19"/>
      <c r="X135" s="19"/>
    </row>
    <row r="136" spans="6:24">
      <c r="F136" s="11"/>
      <c r="H136" s="19"/>
      <c r="I136" s="19"/>
      <c r="J136" s="11"/>
      <c r="K136" s="11"/>
      <c r="L136" s="19"/>
      <c r="M136" s="19"/>
      <c r="N136" s="19"/>
      <c r="O136" s="19"/>
      <c r="P136" s="19"/>
      <c r="Q136" s="19"/>
      <c r="R136" s="19"/>
      <c r="S136" s="19"/>
      <c r="T136" s="19"/>
      <c r="U136" s="19"/>
      <c r="V136" s="19"/>
      <c r="W136" s="19"/>
      <c r="X136" s="19"/>
    </row>
    <row r="137" spans="6:24">
      <c r="F137" s="11"/>
      <c r="H137" s="19"/>
      <c r="I137" s="19"/>
      <c r="J137" s="11"/>
      <c r="K137" s="11"/>
      <c r="L137" s="19"/>
      <c r="M137" s="19"/>
      <c r="N137" s="19"/>
      <c r="O137" s="19"/>
      <c r="P137" s="19"/>
      <c r="Q137" s="19"/>
      <c r="R137" s="19"/>
      <c r="S137" s="19"/>
      <c r="T137" s="19"/>
      <c r="U137" s="19"/>
      <c r="V137" s="19"/>
      <c r="W137" s="19"/>
      <c r="X137" s="19"/>
    </row>
    <row r="138" spans="6:24">
      <c r="F138" s="11"/>
      <c r="H138" s="19"/>
      <c r="I138" s="19"/>
      <c r="J138" s="11"/>
      <c r="K138" s="11"/>
      <c r="L138" s="19"/>
      <c r="M138" s="19"/>
      <c r="N138" s="19"/>
      <c r="O138" s="19"/>
      <c r="P138" s="19"/>
      <c r="Q138" s="19"/>
      <c r="R138" s="19"/>
      <c r="S138" s="19"/>
      <c r="T138" s="19"/>
      <c r="U138" s="19"/>
      <c r="V138" s="19"/>
      <c r="W138" s="19"/>
      <c r="X138" s="19"/>
    </row>
    <row r="139" spans="6:24">
      <c r="F139" s="11"/>
      <c r="H139" s="19"/>
      <c r="I139" s="19"/>
      <c r="J139" s="11"/>
      <c r="K139" s="11"/>
      <c r="L139" s="19"/>
      <c r="M139" s="19"/>
      <c r="N139" s="19"/>
      <c r="O139" s="19"/>
      <c r="P139" s="19"/>
      <c r="Q139" s="19"/>
      <c r="R139" s="19"/>
      <c r="S139" s="19"/>
      <c r="T139" s="19"/>
      <c r="U139" s="19"/>
      <c r="V139" s="19"/>
      <c r="W139" s="19"/>
      <c r="X139" s="19"/>
    </row>
    <row r="140" spans="6:24">
      <c r="F140" s="11"/>
      <c r="H140" s="19"/>
      <c r="I140" s="19"/>
      <c r="J140" s="11"/>
      <c r="K140" s="11"/>
      <c r="L140" s="19"/>
      <c r="M140" s="19"/>
      <c r="N140" s="19"/>
      <c r="O140" s="19"/>
      <c r="P140" s="19"/>
      <c r="Q140" s="19"/>
      <c r="R140" s="19"/>
      <c r="S140" s="19"/>
      <c r="T140" s="19"/>
      <c r="U140" s="19"/>
      <c r="V140" s="19"/>
      <c r="W140" s="19"/>
      <c r="X140" s="19"/>
    </row>
    <row r="141" spans="6:24">
      <c r="F141" s="11"/>
      <c r="H141" s="19"/>
      <c r="I141" s="19"/>
      <c r="J141" s="11"/>
      <c r="K141" s="11"/>
      <c r="L141" s="19"/>
      <c r="M141" s="19"/>
      <c r="N141" s="19"/>
      <c r="O141" s="19"/>
      <c r="P141" s="19"/>
      <c r="Q141" s="19"/>
      <c r="R141" s="19"/>
      <c r="S141" s="19"/>
      <c r="T141" s="19"/>
      <c r="U141" s="19"/>
      <c r="V141" s="19"/>
      <c r="W141" s="19"/>
      <c r="X141" s="19"/>
    </row>
    <row r="142" spans="6:24">
      <c r="F142" s="11"/>
      <c r="H142" s="19"/>
      <c r="I142" s="19"/>
      <c r="J142" s="11"/>
      <c r="K142" s="11"/>
      <c r="L142" s="19"/>
      <c r="M142" s="19"/>
      <c r="N142" s="19"/>
      <c r="O142" s="19"/>
      <c r="P142" s="19"/>
      <c r="Q142" s="19"/>
      <c r="R142" s="19"/>
      <c r="S142" s="19"/>
      <c r="T142" s="19"/>
      <c r="U142" s="19"/>
      <c r="V142" s="19"/>
      <c r="W142" s="19"/>
      <c r="X142" s="19"/>
    </row>
    <row r="143" spans="6:24">
      <c r="F143" s="11"/>
      <c r="H143" s="19"/>
      <c r="I143" s="19"/>
      <c r="J143" s="11"/>
      <c r="K143" s="11"/>
      <c r="L143" s="19"/>
      <c r="M143" s="19"/>
      <c r="N143" s="19"/>
      <c r="O143" s="19"/>
      <c r="P143" s="19"/>
      <c r="Q143" s="19"/>
      <c r="R143" s="19"/>
      <c r="S143" s="19"/>
      <c r="T143" s="19"/>
      <c r="U143" s="19"/>
      <c r="V143" s="19"/>
      <c r="W143" s="19"/>
      <c r="X143" s="19"/>
    </row>
    <row r="144" spans="6:24">
      <c r="F144" s="11"/>
      <c r="H144" s="19"/>
      <c r="I144" s="19"/>
      <c r="J144" s="11"/>
      <c r="K144" s="11"/>
      <c r="L144" s="19"/>
      <c r="M144" s="19"/>
      <c r="N144" s="19"/>
      <c r="O144" s="19"/>
      <c r="P144" s="19"/>
      <c r="Q144" s="19"/>
      <c r="R144" s="19"/>
      <c r="S144" s="19"/>
      <c r="T144" s="19"/>
      <c r="U144" s="19"/>
      <c r="V144" s="19"/>
      <c r="W144" s="19"/>
      <c r="X144" s="19"/>
    </row>
    <row r="145" spans="6:24">
      <c r="F145" s="11"/>
      <c r="H145" s="19"/>
      <c r="I145" s="19"/>
      <c r="J145" s="11"/>
      <c r="K145" s="11"/>
      <c r="L145" s="19"/>
      <c r="M145" s="19"/>
      <c r="N145" s="19"/>
      <c r="O145" s="19"/>
      <c r="P145" s="19"/>
      <c r="Q145" s="19"/>
      <c r="R145" s="19"/>
      <c r="S145" s="19"/>
      <c r="T145" s="19"/>
      <c r="U145" s="19"/>
      <c r="V145" s="19"/>
      <c r="W145" s="19"/>
      <c r="X145" s="19"/>
    </row>
    <row r="146" spans="6:24">
      <c r="F146" s="11"/>
      <c r="H146" s="19"/>
      <c r="I146" s="19"/>
      <c r="J146" s="11"/>
      <c r="K146" s="11"/>
      <c r="L146" s="19"/>
      <c r="M146" s="19"/>
      <c r="N146" s="19"/>
      <c r="O146" s="19"/>
      <c r="P146" s="19"/>
      <c r="Q146" s="19"/>
      <c r="R146" s="19"/>
      <c r="S146" s="19"/>
      <c r="T146" s="19"/>
      <c r="U146" s="19"/>
      <c r="V146" s="19"/>
      <c r="W146" s="19"/>
      <c r="X146" s="19"/>
    </row>
    <row r="147" spans="6:24">
      <c r="F147" s="11"/>
      <c r="H147" s="19"/>
      <c r="I147" s="19"/>
      <c r="J147" s="11"/>
      <c r="K147" s="11"/>
      <c r="L147" s="19"/>
      <c r="M147" s="19"/>
      <c r="N147" s="19"/>
      <c r="O147" s="19"/>
      <c r="P147" s="19"/>
      <c r="Q147" s="19"/>
      <c r="R147" s="19"/>
      <c r="S147" s="19"/>
      <c r="T147" s="19"/>
      <c r="U147" s="19"/>
      <c r="V147" s="19"/>
      <c r="W147" s="19"/>
      <c r="X147" s="19"/>
    </row>
    <row r="148" spans="6:24">
      <c r="F148" s="11"/>
      <c r="H148" s="19"/>
      <c r="I148" s="19"/>
      <c r="J148" s="11"/>
      <c r="K148" s="11"/>
      <c r="L148" s="19"/>
      <c r="M148" s="19"/>
      <c r="N148" s="19"/>
      <c r="O148" s="19"/>
      <c r="P148" s="19"/>
      <c r="Q148" s="19"/>
      <c r="R148" s="19"/>
      <c r="S148" s="19"/>
      <c r="T148" s="19"/>
      <c r="U148" s="19"/>
      <c r="V148" s="19"/>
      <c r="W148" s="19"/>
      <c r="X148" s="19"/>
    </row>
    <row r="149" spans="6:24">
      <c r="F149" s="11"/>
      <c r="H149" s="19"/>
      <c r="I149" s="19"/>
      <c r="J149" s="11"/>
      <c r="K149" s="11"/>
      <c r="L149" s="19"/>
      <c r="M149" s="19"/>
      <c r="N149" s="19"/>
      <c r="O149" s="19"/>
      <c r="P149" s="19"/>
      <c r="Q149" s="19"/>
      <c r="R149" s="19"/>
      <c r="S149" s="19"/>
      <c r="T149" s="19"/>
      <c r="U149" s="19"/>
      <c r="V149" s="19"/>
      <c r="W149" s="19"/>
      <c r="X149" s="19"/>
    </row>
    <row r="150" spans="6:24">
      <c r="F150" s="11"/>
      <c r="H150" s="19"/>
      <c r="I150" s="19"/>
      <c r="J150" s="11"/>
      <c r="K150" s="11"/>
      <c r="L150" s="19"/>
      <c r="M150" s="19"/>
      <c r="N150" s="19"/>
      <c r="O150" s="19"/>
      <c r="P150" s="19"/>
      <c r="Q150" s="19"/>
      <c r="R150" s="19"/>
      <c r="S150" s="19"/>
      <c r="T150" s="19"/>
      <c r="U150" s="19"/>
      <c r="V150" s="19"/>
      <c r="W150" s="19"/>
      <c r="X150" s="19"/>
    </row>
    <row r="151" spans="6:24">
      <c r="F151" s="11"/>
      <c r="H151" s="19"/>
      <c r="I151" s="19"/>
      <c r="J151" s="11"/>
      <c r="K151" s="11"/>
      <c r="L151" s="19"/>
      <c r="M151" s="19"/>
      <c r="N151" s="19"/>
      <c r="O151" s="19"/>
      <c r="P151" s="19"/>
      <c r="Q151" s="19"/>
      <c r="R151" s="19"/>
      <c r="S151" s="19"/>
      <c r="T151" s="19"/>
      <c r="U151" s="19"/>
      <c r="V151" s="19"/>
      <c r="W151" s="19"/>
      <c r="X151" s="19"/>
    </row>
    <row r="152" spans="6:24">
      <c r="F152" s="11"/>
      <c r="H152" s="19"/>
      <c r="I152" s="19"/>
      <c r="J152" s="11"/>
      <c r="K152" s="11"/>
      <c r="L152" s="19"/>
      <c r="M152" s="19"/>
      <c r="N152" s="19"/>
      <c r="O152" s="19"/>
      <c r="P152" s="19"/>
      <c r="Q152" s="19"/>
      <c r="R152" s="19"/>
      <c r="S152" s="19"/>
      <c r="T152" s="19"/>
      <c r="U152" s="19"/>
      <c r="V152" s="19"/>
      <c r="W152" s="19"/>
      <c r="X152" s="19"/>
    </row>
    <row r="153" spans="6:24">
      <c r="F153" s="11"/>
      <c r="H153" s="19"/>
      <c r="I153" s="19"/>
      <c r="J153" s="11"/>
      <c r="K153" s="11"/>
      <c r="L153" s="19"/>
      <c r="M153" s="19"/>
      <c r="N153" s="19"/>
      <c r="O153" s="19"/>
      <c r="P153" s="19"/>
      <c r="Q153" s="19"/>
      <c r="R153" s="19"/>
      <c r="S153" s="19"/>
      <c r="T153" s="19"/>
      <c r="U153" s="19"/>
      <c r="V153" s="19"/>
      <c r="W153" s="19"/>
      <c r="X153" s="19"/>
    </row>
    <row r="154" spans="6:24">
      <c r="F154" s="11"/>
      <c r="H154" s="19"/>
      <c r="I154" s="19"/>
      <c r="J154" s="11"/>
      <c r="K154" s="11"/>
      <c r="L154" s="19"/>
      <c r="M154" s="19"/>
      <c r="N154" s="19"/>
      <c r="O154" s="19"/>
      <c r="P154" s="19"/>
      <c r="Q154" s="19"/>
      <c r="R154" s="19"/>
      <c r="S154" s="19"/>
      <c r="T154" s="19"/>
      <c r="U154" s="19"/>
      <c r="V154" s="19"/>
      <c r="W154" s="19"/>
      <c r="X154" s="19"/>
    </row>
    <row r="155" spans="6:24">
      <c r="F155" s="11"/>
      <c r="H155" s="19"/>
      <c r="I155" s="19"/>
      <c r="J155" s="11"/>
      <c r="K155" s="11"/>
      <c r="L155" s="19"/>
      <c r="M155" s="19"/>
      <c r="N155" s="19"/>
      <c r="O155" s="19"/>
      <c r="P155" s="19"/>
      <c r="Q155" s="19"/>
      <c r="R155" s="19"/>
      <c r="S155" s="19"/>
      <c r="T155" s="19"/>
      <c r="U155" s="19"/>
      <c r="V155" s="19"/>
      <c r="W155" s="19"/>
      <c r="X155" s="19"/>
    </row>
    <row r="156" spans="6:24">
      <c r="F156" s="11"/>
      <c r="H156" s="19"/>
      <c r="I156" s="19"/>
      <c r="J156" s="11"/>
      <c r="K156" s="11"/>
      <c r="L156" s="19"/>
      <c r="M156" s="19"/>
      <c r="N156" s="19"/>
      <c r="O156" s="19"/>
      <c r="P156" s="19"/>
      <c r="Q156" s="19"/>
      <c r="R156" s="19"/>
      <c r="S156" s="19"/>
      <c r="T156" s="19"/>
      <c r="U156" s="19"/>
      <c r="V156" s="19"/>
      <c r="W156" s="19"/>
      <c r="X156" s="19"/>
    </row>
    <row r="157" spans="6:24">
      <c r="F157" s="11"/>
      <c r="H157" s="19"/>
      <c r="I157" s="19"/>
      <c r="J157" s="11"/>
      <c r="K157" s="11"/>
      <c r="L157" s="19"/>
      <c r="M157" s="19"/>
      <c r="N157" s="19"/>
      <c r="O157" s="19"/>
      <c r="P157" s="19"/>
      <c r="Q157" s="19"/>
      <c r="R157" s="19"/>
      <c r="S157" s="19"/>
      <c r="T157" s="19"/>
      <c r="U157" s="19"/>
      <c r="V157" s="19"/>
      <c r="W157" s="19"/>
      <c r="X157" s="19"/>
    </row>
    <row r="158" spans="6:24">
      <c r="F158" s="11"/>
      <c r="H158" s="19"/>
      <c r="I158" s="19"/>
      <c r="J158" s="11"/>
      <c r="K158" s="11"/>
      <c r="L158" s="19"/>
      <c r="M158" s="19"/>
      <c r="N158" s="19"/>
      <c r="O158" s="19"/>
      <c r="P158" s="19"/>
      <c r="Q158" s="19"/>
      <c r="R158" s="19"/>
      <c r="S158" s="19"/>
      <c r="T158" s="19"/>
      <c r="U158" s="19"/>
      <c r="V158" s="19"/>
      <c r="W158" s="19"/>
      <c r="X158" s="19"/>
    </row>
    <row r="159" spans="6:24">
      <c r="F159" s="11"/>
      <c r="H159" s="19"/>
      <c r="I159" s="19"/>
      <c r="J159" s="11"/>
      <c r="K159" s="11"/>
      <c r="L159" s="19"/>
      <c r="M159" s="19"/>
      <c r="N159" s="19"/>
      <c r="O159" s="19"/>
      <c r="P159" s="19"/>
      <c r="Q159" s="19"/>
      <c r="R159" s="19"/>
      <c r="S159" s="19"/>
      <c r="T159" s="19"/>
      <c r="U159" s="19"/>
      <c r="V159" s="19"/>
      <c r="W159" s="19"/>
      <c r="X159" s="19"/>
    </row>
    <row r="160" spans="6:24">
      <c r="F160" s="11"/>
      <c r="H160" s="19"/>
      <c r="I160" s="19"/>
      <c r="J160" s="11"/>
      <c r="K160" s="11"/>
      <c r="L160" s="19"/>
      <c r="M160" s="19"/>
      <c r="N160" s="19"/>
      <c r="O160" s="19"/>
      <c r="P160" s="19"/>
      <c r="Q160" s="19"/>
      <c r="R160" s="19"/>
      <c r="S160" s="19"/>
      <c r="T160" s="19"/>
      <c r="U160" s="19"/>
      <c r="V160" s="19"/>
      <c r="W160" s="19"/>
      <c r="X160" s="19"/>
    </row>
    <row r="161" spans="6:24">
      <c r="F161" s="11"/>
      <c r="H161" s="19"/>
      <c r="I161" s="19"/>
      <c r="J161" s="11"/>
      <c r="K161" s="11"/>
      <c r="L161" s="19"/>
      <c r="M161" s="19"/>
      <c r="N161" s="19"/>
      <c r="O161" s="19"/>
      <c r="P161" s="19"/>
      <c r="Q161" s="19"/>
      <c r="R161" s="19"/>
      <c r="S161" s="19"/>
      <c r="T161" s="19"/>
      <c r="U161" s="19"/>
      <c r="V161" s="19"/>
      <c r="W161" s="19"/>
      <c r="X161" s="19"/>
    </row>
    <row r="162" spans="6:24">
      <c r="F162" s="11"/>
      <c r="H162" s="19"/>
      <c r="I162" s="19"/>
      <c r="J162" s="11"/>
      <c r="K162" s="11"/>
      <c r="L162" s="19"/>
      <c r="M162" s="19"/>
      <c r="N162" s="19"/>
      <c r="O162" s="19"/>
      <c r="P162" s="19"/>
      <c r="Q162" s="19"/>
      <c r="R162" s="19"/>
      <c r="S162" s="19"/>
      <c r="T162" s="19"/>
      <c r="U162" s="19"/>
      <c r="V162" s="19"/>
      <c r="W162" s="19"/>
      <c r="X162" s="19"/>
    </row>
    <row r="163" spans="6:24">
      <c r="F163" s="11"/>
      <c r="H163" s="19"/>
      <c r="I163" s="19"/>
      <c r="J163" s="11"/>
      <c r="K163" s="11"/>
      <c r="L163" s="19"/>
      <c r="M163" s="19"/>
      <c r="N163" s="19"/>
      <c r="O163" s="19"/>
      <c r="P163" s="19"/>
      <c r="Q163" s="19"/>
      <c r="R163" s="19"/>
      <c r="S163" s="19"/>
      <c r="T163" s="19"/>
      <c r="U163" s="19"/>
      <c r="V163" s="19"/>
      <c r="W163" s="19"/>
      <c r="X163" s="19"/>
    </row>
    <row r="164" spans="6:24">
      <c r="F164" s="11"/>
      <c r="H164" s="19"/>
      <c r="I164" s="19"/>
      <c r="J164" s="11"/>
      <c r="K164" s="11"/>
      <c r="L164" s="19"/>
      <c r="M164" s="19"/>
      <c r="N164" s="19"/>
      <c r="O164" s="19"/>
      <c r="P164" s="19"/>
      <c r="Q164" s="19"/>
      <c r="R164" s="19"/>
      <c r="S164" s="19"/>
      <c r="T164" s="19"/>
      <c r="U164" s="19"/>
      <c r="V164" s="19"/>
      <c r="W164" s="19"/>
      <c r="X164" s="19"/>
    </row>
    <row r="165" spans="6:24">
      <c r="F165" s="11"/>
      <c r="H165" s="19"/>
      <c r="I165" s="19"/>
      <c r="J165" s="11"/>
      <c r="K165" s="11"/>
      <c r="L165" s="19"/>
      <c r="M165" s="19"/>
      <c r="N165" s="19"/>
      <c r="O165" s="19"/>
      <c r="P165" s="19"/>
      <c r="Q165" s="19"/>
      <c r="R165" s="19"/>
      <c r="S165" s="19"/>
      <c r="T165" s="19"/>
      <c r="U165" s="19"/>
      <c r="V165" s="19"/>
      <c r="W165" s="19"/>
      <c r="X165" s="19"/>
    </row>
    <row r="166" spans="6:24">
      <c r="F166" s="11"/>
      <c r="H166" s="19"/>
      <c r="I166" s="19"/>
      <c r="J166" s="11"/>
      <c r="K166" s="11"/>
      <c r="L166" s="19"/>
      <c r="M166" s="19"/>
      <c r="N166" s="19"/>
      <c r="O166" s="19"/>
      <c r="P166" s="19"/>
      <c r="Q166" s="19"/>
      <c r="R166" s="19"/>
      <c r="S166" s="19"/>
      <c r="T166" s="19"/>
      <c r="U166" s="19"/>
      <c r="V166" s="19"/>
      <c r="W166" s="19"/>
      <c r="X166" s="19"/>
    </row>
    <row r="167" spans="6:24">
      <c r="F167" s="11"/>
      <c r="H167" s="19"/>
      <c r="I167" s="19"/>
      <c r="J167" s="11"/>
      <c r="K167" s="11"/>
      <c r="L167" s="19"/>
      <c r="M167" s="19"/>
      <c r="N167" s="19"/>
      <c r="O167" s="19"/>
      <c r="P167" s="19"/>
      <c r="Q167" s="19"/>
      <c r="R167" s="19"/>
      <c r="S167" s="19"/>
      <c r="T167" s="19"/>
      <c r="U167" s="19"/>
      <c r="V167" s="19"/>
      <c r="W167" s="19"/>
      <c r="X167" s="19"/>
    </row>
    <row r="168" spans="6:24">
      <c r="F168" s="11"/>
      <c r="H168" s="19"/>
      <c r="I168" s="19"/>
      <c r="J168" s="11"/>
      <c r="K168" s="11"/>
      <c r="L168" s="19"/>
      <c r="M168" s="19"/>
      <c r="N168" s="19"/>
      <c r="O168" s="19"/>
      <c r="P168" s="19"/>
      <c r="Q168" s="19"/>
      <c r="R168" s="19"/>
      <c r="S168" s="19"/>
      <c r="T168" s="19"/>
      <c r="U168" s="19"/>
      <c r="V168" s="19"/>
      <c r="W168" s="19"/>
      <c r="X168" s="19"/>
    </row>
    <row r="169" spans="6:24">
      <c r="F169" s="11"/>
      <c r="H169" s="19"/>
      <c r="I169" s="19"/>
      <c r="J169" s="11"/>
      <c r="K169" s="11"/>
      <c r="L169" s="19"/>
      <c r="M169" s="19"/>
      <c r="N169" s="19"/>
      <c r="O169" s="19"/>
      <c r="P169" s="19"/>
      <c r="Q169" s="19"/>
      <c r="R169" s="19"/>
      <c r="S169" s="19"/>
      <c r="T169" s="19"/>
      <c r="U169" s="19"/>
      <c r="V169" s="19"/>
      <c r="W169" s="19"/>
      <c r="X169" s="19"/>
    </row>
    <row r="170" spans="6:24">
      <c r="F170" s="11"/>
      <c r="H170" s="19"/>
      <c r="I170" s="19"/>
      <c r="J170" s="11"/>
      <c r="K170" s="11"/>
      <c r="L170" s="19"/>
      <c r="M170" s="19"/>
      <c r="N170" s="19"/>
      <c r="O170" s="19"/>
      <c r="P170" s="19"/>
      <c r="Q170" s="19"/>
      <c r="R170" s="19"/>
      <c r="S170" s="19"/>
      <c r="T170" s="19"/>
      <c r="U170" s="19"/>
      <c r="V170" s="19"/>
      <c r="W170" s="19"/>
      <c r="X170" s="19"/>
    </row>
    <row r="171" spans="6:24">
      <c r="F171" s="11"/>
      <c r="H171" s="19"/>
      <c r="I171" s="19"/>
      <c r="J171" s="11"/>
      <c r="K171" s="11"/>
      <c r="L171" s="19"/>
      <c r="M171" s="19"/>
      <c r="N171" s="19"/>
      <c r="O171" s="19"/>
      <c r="P171" s="19"/>
      <c r="Q171" s="19"/>
      <c r="R171" s="19"/>
      <c r="S171" s="19"/>
      <c r="T171" s="19"/>
      <c r="U171" s="19"/>
      <c r="V171" s="19"/>
      <c r="W171" s="19"/>
      <c r="X171" s="19"/>
    </row>
    <row r="172" spans="6:24">
      <c r="F172" s="11"/>
      <c r="H172" s="19"/>
      <c r="I172" s="19"/>
      <c r="J172" s="11"/>
      <c r="K172" s="11"/>
      <c r="L172" s="19"/>
      <c r="M172" s="19"/>
      <c r="N172" s="19"/>
      <c r="O172" s="19"/>
      <c r="P172" s="19"/>
      <c r="Q172" s="19"/>
      <c r="R172" s="19"/>
      <c r="S172" s="19"/>
      <c r="T172" s="19"/>
      <c r="U172" s="19"/>
      <c r="V172" s="19"/>
      <c r="W172" s="19"/>
      <c r="X172" s="19"/>
    </row>
    <row r="173" spans="6:24">
      <c r="F173" s="11"/>
      <c r="H173" s="19"/>
      <c r="I173" s="19"/>
      <c r="J173" s="11"/>
      <c r="K173" s="11"/>
      <c r="L173" s="19"/>
      <c r="M173" s="19"/>
      <c r="N173" s="19"/>
      <c r="O173" s="19"/>
      <c r="P173" s="19"/>
      <c r="Q173" s="19"/>
      <c r="R173" s="19"/>
      <c r="S173" s="19"/>
      <c r="T173" s="19"/>
      <c r="U173" s="19"/>
      <c r="V173" s="19"/>
      <c r="W173" s="19"/>
      <c r="X173" s="19"/>
    </row>
    <row r="174" spans="6:24">
      <c r="F174" s="11"/>
      <c r="H174" s="19"/>
      <c r="I174" s="19"/>
      <c r="J174" s="11"/>
      <c r="K174" s="11"/>
      <c r="L174" s="19"/>
      <c r="M174" s="19"/>
      <c r="N174" s="19"/>
      <c r="O174" s="19"/>
      <c r="P174" s="19"/>
      <c r="Q174" s="19"/>
      <c r="R174" s="19"/>
      <c r="S174" s="19"/>
      <c r="T174" s="19"/>
      <c r="U174" s="19"/>
      <c r="V174" s="19"/>
      <c r="W174" s="19"/>
      <c r="X174" s="19"/>
    </row>
    <row r="175" spans="6:24">
      <c r="F175" s="11"/>
      <c r="H175" s="19"/>
      <c r="I175" s="19"/>
      <c r="J175" s="11"/>
      <c r="K175" s="11"/>
      <c r="L175" s="19"/>
      <c r="M175" s="19"/>
      <c r="N175" s="19"/>
      <c r="O175" s="19"/>
      <c r="P175" s="19"/>
      <c r="Q175" s="19"/>
      <c r="R175" s="19"/>
      <c r="S175" s="19"/>
      <c r="T175" s="19"/>
      <c r="U175" s="19"/>
      <c r="V175" s="19"/>
      <c r="W175" s="19"/>
      <c r="X175" s="19"/>
    </row>
    <row r="176" spans="6:24">
      <c r="F176" s="11"/>
      <c r="H176" s="19"/>
      <c r="I176" s="19"/>
      <c r="J176" s="11"/>
      <c r="K176" s="11"/>
      <c r="L176" s="19"/>
      <c r="M176" s="19"/>
      <c r="N176" s="19"/>
      <c r="O176" s="19"/>
      <c r="P176" s="19"/>
      <c r="Q176" s="19"/>
      <c r="R176" s="19"/>
      <c r="S176" s="19"/>
      <c r="T176" s="19"/>
      <c r="U176" s="19"/>
      <c r="V176" s="19"/>
      <c r="W176" s="19"/>
      <c r="X176" s="19"/>
    </row>
    <row r="177" spans="6:24">
      <c r="F177" s="11"/>
      <c r="H177" s="19"/>
      <c r="I177" s="19"/>
      <c r="J177" s="11"/>
      <c r="K177" s="11"/>
      <c r="L177" s="19"/>
      <c r="M177" s="19"/>
      <c r="N177" s="19"/>
      <c r="O177" s="19"/>
      <c r="P177" s="19"/>
      <c r="Q177" s="19"/>
      <c r="R177" s="19"/>
      <c r="S177" s="19"/>
      <c r="T177" s="19"/>
      <c r="U177" s="19"/>
      <c r="V177" s="19"/>
      <c r="W177" s="19"/>
      <c r="X177" s="19"/>
    </row>
    <row r="178" spans="6:24">
      <c r="F178" s="11"/>
      <c r="H178" s="19"/>
      <c r="I178" s="19"/>
      <c r="J178" s="11"/>
      <c r="K178" s="11"/>
      <c r="L178" s="19"/>
      <c r="M178" s="19"/>
      <c r="N178" s="19"/>
      <c r="O178" s="19"/>
      <c r="P178" s="19"/>
      <c r="Q178" s="19"/>
      <c r="R178" s="19"/>
      <c r="S178" s="19"/>
      <c r="T178" s="19"/>
      <c r="U178" s="19"/>
      <c r="V178" s="19"/>
      <c r="W178" s="19"/>
      <c r="X178" s="19"/>
    </row>
    <row r="179" spans="6:24">
      <c r="F179" s="11"/>
      <c r="H179" s="19"/>
      <c r="I179" s="19"/>
      <c r="J179" s="11"/>
      <c r="K179" s="11"/>
      <c r="L179" s="19"/>
      <c r="M179" s="19"/>
      <c r="N179" s="19"/>
      <c r="O179" s="19"/>
      <c r="P179" s="19"/>
      <c r="Q179" s="19"/>
      <c r="R179" s="19"/>
      <c r="S179" s="19"/>
      <c r="T179" s="19"/>
      <c r="U179" s="19"/>
      <c r="V179" s="19"/>
      <c r="W179" s="19"/>
      <c r="X179" s="19"/>
    </row>
    <row r="180" spans="6:24">
      <c r="F180" s="11"/>
      <c r="H180" s="19"/>
      <c r="I180" s="19"/>
      <c r="J180" s="11"/>
      <c r="K180" s="11"/>
      <c r="L180" s="19"/>
      <c r="M180" s="19"/>
      <c r="N180" s="19"/>
      <c r="O180" s="19"/>
      <c r="P180" s="19"/>
      <c r="Q180" s="19"/>
      <c r="R180" s="19"/>
      <c r="S180" s="19"/>
      <c r="T180" s="19"/>
      <c r="U180" s="19"/>
      <c r="V180" s="19"/>
      <c r="W180" s="19"/>
      <c r="X180" s="19"/>
    </row>
    <row r="181" spans="6:24">
      <c r="F181" s="11"/>
      <c r="H181" s="19"/>
      <c r="I181" s="19"/>
      <c r="J181" s="11"/>
      <c r="K181" s="11"/>
      <c r="L181" s="19"/>
      <c r="M181" s="19"/>
      <c r="N181" s="19"/>
      <c r="O181" s="19"/>
      <c r="P181" s="19"/>
      <c r="Q181" s="19"/>
      <c r="R181" s="19"/>
      <c r="S181" s="19"/>
      <c r="T181" s="19"/>
      <c r="U181" s="19"/>
      <c r="V181" s="19"/>
      <c r="W181" s="19"/>
      <c r="X181" s="19"/>
    </row>
    <row r="182" spans="6:24">
      <c r="F182" s="11"/>
      <c r="H182" s="19"/>
      <c r="I182" s="19"/>
      <c r="J182" s="11"/>
      <c r="K182" s="11"/>
      <c r="L182" s="19"/>
      <c r="M182" s="19"/>
      <c r="N182" s="19"/>
      <c r="O182" s="19"/>
      <c r="P182" s="19"/>
      <c r="Q182" s="19"/>
      <c r="R182" s="19"/>
      <c r="S182" s="19"/>
      <c r="T182" s="19"/>
      <c r="U182" s="19"/>
      <c r="V182" s="19"/>
      <c r="W182" s="19"/>
      <c r="X182" s="19"/>
    </row>
    <row r="183" spans="6:24">
      <c r="F183" s="11"/>
      <c r="H183" s="19"/>
      <c r="I183" s="19"/>
      <c r="J183" s="11"/>
      <c r="K183" s="11"/>
      <c r="L183" s="19"/>
      <c r="M183" s="19"/>
      <c r="N183" s="19"/>
      <c r="O183" s="19"/>
      <c r="P183" s="19"/>
      <c r="Q183" s="19"/>
      <c r="R183" s="19"/>
      <c r="S183" s="19"/>
      <c r="T183" s="19"/>
      <c r="U183" s="19"/>
      <c r="V183" s="19"/>
      <c r="W183" s="19"/>
      <c r="X183" s="19"/>
    </row>
    <row r="184" spans="6:24">
      <c r="F184" s="11"/>
      <c r="H184" s="19"/>
      <c r="I184" s="19"/>
      <c r="J184" s="11"/>
      <c r="K184" s="11"/>
      <c r="L184" s="19"/>
      <c r="M184" s="19"/>
      <c r="N184" s="19"/>
      <c r="O184" s="19"/>
      <c r="P184" s="19"/>
      <c r="Q184" s="19"/>
      <c r="R184" s="19"/>
      <c r="S184" s="19"/>
      <c r="T184" s="19"/>
      <c r="U184" s="19"/>
      <c r="V184" s="19"/>
      <c r="W184" s="19"/>
      <c r="X184" s="19"/>
    </row>
    <row r="185" spans="6:24">
      <c r="F185" s="11"/>
      <c r="H185" s="19"/>
      <c r="I185" s="19"/>
      <c r="J185" s="11"/>
      <c r="K185" s="11"/>
      <c r="L185" s="19"/>
      <c r="M185" s="19"/>
      <c r="N185" s="19"/>
      <c r="O185" s="19"/>
      <c r="P185" s="19"/>
      <c r="Q185" s="19"/>
      <c r="R185" s="19"/>
      <c r="S185" s="19"/>
      <c r="T185" s="19"/>
      <c r="U185" s="19"/>
      <c r="V185" s="19"/>
      <c r="W185" s="19"/>
      <c r="X185" s="19"/>
    </row>
    <row r="186" spans="6:24">
      <c r="F186" s="11"/>
      <c r="H186" s="19"/>
      <c r="I186" s="19"/>
      <c r="J186" s="11"/>
      <c r="K186" s="11"/>
      <c r="L186" s="19"/>
      <c r="M186" s="19"/>
      <c r="N186" s="19"/>
      <c r="O186" s="19"/>
      <c r="P186" s="19"/>
      <c r="Q186" s="19"/>
      <c r="R186" s="19"/>
      <c r="S186" s="19"/>
      <c r="T186" s="19"/>
      <c r="U186" s="19"/>
      <c r="V186" s="19"/>
      <c r="W186" s="19"/>
      <c r="X186" s="19"/>
    </row>
    <row r="187" spans="6:24">
      <c r="F187" s="11"/>
      <c r="H187" s="19"/>
      <c r="I187" s="19"/>
      <c r="J187" s="11"/>
      <c r="K187" s="11"/>
      <c r="L187" s="19"/>
      <c r="M187" s="19"/>
      <c r="N187" s="19"/>
      <c r="O187" s="19"/>
      <c r="P187" s="19"/>
      <c r="Q187" s="19"/>
      <c r="R187" s="19"/>
      <c r="S187" s="19"/>
      <c r="T187" s="19"/>
      <c r="U187" s="19"/>
      <c r="V187" s="19"/>
      <c r="W187" s="19"/>
      <c r="X187" s="19"/>
    </row>
    <row r="188" spans="6:24">
      <c r="F188" s="11"/>
      <c r="H188" s="19"/>
      <c r="I188" s="19"/>
      <c r="J188" s="11"/>
      <c r="K188" s="11"/>
      <c r="L188" s="19"/>
      <c r="M188" s="19"/>
      <c r="N188" s="19"/>
      <c r="O188" s="19"/>
      <c r="P188" s="19"/>
      <c r="Q188" s="19"/>
      <c r="R188" s="19"/>
      <c r="S188" s="19"/>
      <c r="T188" s="19"/>
      <c r="U188" s="19"/>
      <c r="V188" s="19"/>
      <c r="W188" s="19"/>
      <c r="X188" s="19"/>
    </row>
    <row r="189" spans="6:24">
      <c r="F189" s="11"/>
      <c r="H189" s="19"/>
      <c r="I189" s="19"/>
      <c r="J189" s="11"/>
      <c r="K189" s="11"/>
      <c r="L189" s="19"/>
      <c r="M189" s="19"/>
      <c r="N189" s="19"/>
      <c r="O189" s="19"/>
      <c r="P189" s="19"/>
      <c r="Q189" s="19"/>
      <c r="R189" s="19"/>
      <c r="S189" s="19"/>
      <c r="T189" s="19"/>
      <c r="U189" s="19"/>
      <c r="V189" s="19"/>
      <c r="W189" s="19"/>
      <c r="X189" s="19"/>
    </row>
    <row r="190" spans="6:24">
      <c r="F190" s="11"/>
      <c r="H190" s="19"/>
      <c r="I190" s="19"/>
      <c r="J190" s="11"/>
      <c r="K190" s="11"/>
      <c r="L190" s="19"/>
      <c r="M190" s="19"/>
      <c r="N190" s="19"/>
      <c r="O190" s="19"/>
      <c r="P190" s="19"/>
      <c r="Q190" s="19"/>
      <c r="R190" s="19"/>
      <c r="S190" s="19"/>
      <c r="T190" s="19"/>
      <c r="U190" s="19"/>
      <c r="V190" s="19"/>
      <c r="W190" s="19"/>
      <c r="X190" s="19"/>
    </row>
    <row r="191" spans="6:24">
      <c r="F191" s="11"/>
      <c r="H191" s="19"/>
      <c r="I191" s="19"/>
      <c r="J191" s="11"/>
      <c r="K191" s="11"/>
      <c r="L191" s="19"/>
      <c r="M191" s="19"/>
      <c r="N191" s="19"/>
      <c r="O191" s="19"/>
      <c r="P191" s="19"/>
      <c r="Q191" s="19"/>
      <c r="R191" s="19"/>
      <c r="S191" s="19"/>
      <c r="T191" s="19"/>
      <c r="U191" s="19"/>
      <c r="V191" s="19"/>
      <c r="W191" s="19"/>
      <c r="X191" s="19"/>
    </row>
    <row r="192" spans="6:24">
      <c r="F192" s="11"/>
      <c r="H192" s="19"/>
      <c r="I192" s="19"/>
      <c r="J192" s="11"/>
      <c r="K192" s="11"/>
      <c r="L192" s="19"/>
      <c r="M192" s="19"/>
      <c r="N192" s="19"/>
      <c r="O192" s="19"/>
      <c r="P192" s="19"/>
      <c r="Q192" s="19"/>
      <c r="R192" s="19"/>
      <c r="S192" s="19"/>
      <c r="T192" s="19"/>
      <c r="U192" s="19"/>
      <c r="V192" s="19"/>
      <c r="W192" s="19"/>
      <c r="X192" s="19"/>
    </row>
    <row r="193" spans="6:24">
      <c r="F193" s="11"/>
      <c r="H193" s="19"/>
      <c r="I193" s="19"/>
      <c r="J193" s="11"/>
      <c r="K193" s="11"/>
      <c r="L193" s="19"/>
      <c r="M193" s="19"/>
      <c r="N193" s="19"/>
      <c r="O193" s="19"/>
      <c r="P193" s="19"/>
      <c r="Q193" s="19"/>
      <c r="R193" s="19"/>
      <c r="S193" s="19"/>
      <c r="T193" s="19"/>
      <c r="U193" s="19"/>
      <c r="V193" s="19"/>
      <c r="W193" s="19"/>
      <c r="X193" s="19"/>
    </row>
    <row r="194" spans="6:24">
      <c r="F194" s="11"/>
      <c r="H194" s="19"/>
      <c r="I194" s="19"/>
      <c r="J194" s="11"/>
      <c r="K194" s="11"/>
      <c r="L194" s="19"/>
      <c r="M194" s="19"/>
      <c r="N194" s="19"/>
      <c r="O194" s="19"/>
      <c r="P194" s="19"/>
      <c r="Q194" s="19"/>
      <c r="R194" s="19"/>
      <c r="S194" s="19"/>
      <c r="T194" s="19"/>
      <c r="U194" s="19"/>
      <c r="V194" s="19"/>
      <c r="W194" s="19"/>
      <c r="X194" s="19"/>
    </row>
    <row r="195" spans="6:24">
      <c r="F195" s="11"/>
      <c r="H195" s="19"/>
      <c r="I195" s="19"/>
      <c r="J195" s="11"/>
      <c r="K195" s="11"/>
      <c r="L195" s="19"/>
      <c r="M195" s="19"/>
      <c r="N195" s="19"/>
      <c r="O195" s="19"/>
      <c r="P195" s="19"/>
      <c r="Q195" s="19"/>
      <c r="R195" s="19"/>
      <c r="S195" s="19"/>
      <c r="T195" s="19"/>
      <c r="U195" s="19"/>
      <c r="V195" s="19"/>
      <c r="W195" s="19"/>
      <c r="X195" s="19"/>
    </row>
    <row r="196" spans="6:24">
      <c r="F196" s="11"/>
      <c r="H196" s="19"/>
      <c r="I196" s="19"/>
      <c r="J196" s="11"/>
      <c r="K196" s="11"/>
      <c r="L196" s="19"/>
      <c r="M196" s="19"/>
      <c r="N196" s="19"/>
      <c r="O196" s="19"/>
      <c r="P196" s="19"/>
      <c r="Q196" s="19"/>
      <c r="R196" s="19"/>
      <c r="S196" s="19"/>
      <c r="T196" s="19"/>
      <c r="U196" s="19"/>
      <c r="V196" s="19"/>
      <c r="W196" s="19"/>
      <c r="X196" s="19"/>
    </row>
    <row r="197" spans="6:24">
      <c r="F197" s="11"/>
      <c r="H197" s="19"/>
      <c r="I197" s="19"/>
      <c r="J197" s="11"/>
      <c r="K197" s="11"/>
      <c r="L197" s="19"/>
      <c r="M197" s="19"/>
      <c r="N197" s="19"/>
      <c r="O197" s="19"/>
      <c r="P197" s="19"/>
      <c r="Q197" s="19"/>
      <c r="R197" s="19"/>
      <c r="S197" s="19"/>
      <c r="T197" s="19"/>
      <c r="U197" s="19"/>
      <c r="V197" s="19"/>
      <c r="W197" s="19"/>
      <c r="X197" s="19"/>
    </row>
    <row r="198" spans="6:24">
      <c r="F198" s="11"/>
      <c r="H198" s="19"/>
      <c r="I198" s="19"/>
      <c r="J198" s="11"/>
      <c r="K198" s="11"/>
      <c r="L198" s="19"/>
      <c r="M198" s="19"/>
      <c r="N198" s="19"/>
      <c r="O198" s="19"/>
      <c r="P198" s="19"/>
      <c r="Q198" s="19"/>
      <c r="R198" s="19"/>
      <c r="S198" s="19"/>
      <c r="T198" s="19"/>
      <c r="U198" s="19"/>
      <c r="V198" s="19"/>
      <c r="W198" s="19"/>
      <c r="X198" s="19"/>
    </row>
    <row r="199" spans="6:24">
      <c r="F199" s="11"/>
      <c r="H199" s="19"/>
      <c r="I199" s="19"/>
      <c r="J199" s="11"/>
      <c r="K199" s="11"/>
      <c r="L199" s="19"/>
      <c r="M199" s="19"/>
      <c r="N199" s="19"/>
      <c r="O199" s="19"/>
      <c r="P199" s="19"/>
      <c r="Q199" s="19"/>
      <c r="R199" s="19"/>
      <c r="S199" s="19"/>
      <c r="T199" s="19"/>
      <c r="U199" s="19"/>
      <c r="V199" s="19"/>
      <c r="W199" s="19"/>
      <c r="X199" s="19"/>
    </row>
    <row r="200" spans="6:24">
      <c r="F200" s="11"/>
      <c r="H200" s="19"/>
      <c r="I200" s="19"/>
      <c r="J200" s="11"/>
      <c r="K200" s="11"/>
      <c r="L200" s="19"/>
      <c r="M200" s="19"/>
      <c r="N200" s="19"/>
      <c r="O200" s="19"/>
      <c r="P200" s="19"/>
      <c r="Q200" s="19"/>
      <c r="R200" s="19"/>
      <c r="S200" s="19"/>
      <c r="T200" s="19"/>
      <c r="U200" s="19"/>
      <c r="V200" s="19"/>
      <c r="W200" s="19"/>
      <c r="X200" s="19"/>
    </row>
    <row r="201" spans="6:24">
      <c r="F201" s="11"/>
      <c r="H201" s="19"/>
      <c r="I201" s="19"/>
      <c r="J201" s="11"/>
      <c r="K201" s="11"/>
      <c r="L201" s="19"/>
      <c r="M201" s="19"/>
      <c r="N201" s="19"/>
      <c r="O201" s="19"/>
      <c r="P201" s="19"/>
      <c r="Q201" s="19"/>
      <c r="R201" s="19"/>
      <c r="S201" s="19"/>
      <c r="T201" s="19"/>
      <c r="U201" s="19"/>
      <c r="V201" s="19"/>
      <c r="W201" s="19"/>
      <c r="X201" s="19"/>
    </row>
    <row r="202" spans="6:24">
      <c r="F202" s="11"/>
      <c r="H202" s="19"/>
      <c r="I202" s="19"/>
      <c r="J202" s="11"/>
      <c r="K202" s="11"/>
      <c r="L202" s="19"/>
      <c r="M202" s="19"/>
      <c r="N202" s="19"/>
      <c r="O202" s="19"/>
      <c r="P202" s="19"/>
      <c r="Q202" s="19"/>
      <c r="R202" s="19"/>
      <c r="S202" s="19"/>
      <c r="T202" s="19"/>
      <c r="U202" s="19"/>
      <c r="V202" s="19"/>
      <c r="W202" s="19"/>
      <c r="X202" s="19"/>
    </row>
    <row r="203" spans="6:24">
      <c r="F203" s="11"/>
      <c r="H203" s="19"/>
      <c r="I203" s="19"/>
      <c r="J203" s="11"/>
      <c r="K203" s="11"/>
      <c r="L203" s="19"/>
      <c r="M203" s="19"/>
      <c r="N203" s="19"/>
      <c r="O203" s="19"/>
      <c r="P203" s="19"/>
      <c r="Q203" s="19"/>
      <c r="R203" s="19"/>
      <c r="S203" s="19"/>
      <c r="T203" s="19"/>
      <c r="U203" s="19"/>
      <c r="V203" s="19"/>
      <c r="W203" s="19"/>
      <c r="X203" s="19"/>
    </row>
    <row r="204" spans="6:24">
      <c r="F204" s="11"/>
      <c r="H204" s="19"/>
      <c r="I204" s="19"/>
      <c r="J204" s="11"/>
      <c r="K204" s="11"/>
      <c r="L204" s="19"/>
      <c r="M204" s="19"/>
      <c r="N204" s="19"/>
      <c r="O204" s="19"/>
      <c r="P204" s="19"/>
      <c r="Q204" s="19"/>
      <c r="R204" s="19"/>
      <c r="S204" s="19"/>
      <c r="T204" s="19"/>
      <c r="U204" s="19"/>
      <c r="V204" s="19"/>
      <c r="W204" s="19"/>
      <c r="X204" s="19"/>
    </row>
    <row r="205" spans="6:24">
      <c r="F205" s="11"/>
      <c r="H205" s="19"/>
      <c r="I205" s="19"/>
      <c r="J205" s="11"/>
      <c r="K205" s="11"/>
      <c r="L205" s="19"/>
      <c r="M205" s="19"/>
      <c r="N205" s="19"/>
      <c r="O205" s="19"/>
      <c r="P205" s="19"/>
      <c r="Q205" s="19"/>
      <c r="R205" s="19"/>
      <c r="S205" s="19"/>
      <c r="T205" s="19"/>
      <c r="U205" s="19"/>
      <c r="V205" s="19"/>
      <c r="W205" s="19"/>
      <c r="X205" s="19"/>
    </row>
    <row r="206" spans="6:24">
      <c r="F206" s="11"/>
      <c r="H206" s="19"/>
      <c r="I206" s="19"/>
      <c r="J206" s="11"/>
      <c r="K206" s="11"/>
      <c r="L206" s="19"/>
      <c r="M206" s="19"/>
      <c r="N206" s="19"/>
      <c r="O206" s="19"/>
      <c r="P206" s="19"/>
      <c r="Q206" s="19"/>
      <c r="R206" s="19"/>
      <c r="S206" s="19"/>
      <c r="T206" s="19"/>
      <c r="U206" s="19"/>
      <c r="V206" s="19"/>
      <c r="W206" s="19"/>
      <c r="X206" s="19"/>
    </row>
    <row r="207" spans="6:24">
      <c r="F207" s="11"/>
      <c r="H207" s="19"/>
      <c r="I207" s="19"/>
      <c r="J207" s="11"/>
      <c r="K207" s="11"/>
      <c r="L207" s="19"/>
      <c r="M207" s="19"/>
      <c r="N207" s="19"/>
      <c r="O207" s="19"/>
      <c r="P207" s="19"/>
      <c r="Q207" s="19"/>
      <c r="R207" s="19"/>
      <c r="S207" s="19"/>
      <c r="T207" s="19"/>
      <c r="U207" s="19"/>
      <c r="V207" s="19"/>
      <c r="W207" s="19"/>
      <c r="X207" s="19"/>
    </row>
    <row r="208" spans="6:24">
      <c r="F208" s="11"/>
      <c r="H208" s="19"/>
      <c r="I208" s="19"/>
      <c r="J208" s="11"/>
      <c r="K208" s="11"/>
      <c r="L208" s="19"/>
      <c r="M208" s="19"/>
      <c r="N208" s="19"/>
      <c r="O208" s="19"/>
      <c r="P208" s="19"/>
      <c r="Q208" s="19"/>
      <c r="R208" s="19"/>
      <c r="S208" s="19"/>
      <c r="T208" s="19"/>
      <c r="U208" s="19"/>
      <c r="V208" s="19"/>
      <c r="W208" s="19"/>
      <c r="X208" s="19"/>
    </row>
    <row r="209" spans="6:24">
      <c r="F209" s="11"/>
      <c r="H209" s="19"/>
      <c r="I209" s="19"/>
      <c r="J209" s="11"/>
      <c r="K209" s="11"/>
      <c r="L209" s="19"/>
      <c r="M209" s="19"/>
      <c r="N209" s="19"/>
      <c r="O209" s="19"/>
      <c r="P209" s="19"/>
      <c r="Q209" s="19"/>
      <c r="R209" s="19"/>
      <c r="S209" s="19"/>
      <c r="T209" s="19"/>
      <c r="U209" s="19"/>
      <c r="V209" s="19"/>
      <c r="W209" s="19"/>
      <c r="X209" s="19"/>
    </row>
    <row r="210" spans="6:24">
      <c r="F210" s="11"/>
      <c r="H210" s="19"/>
      <c r="I210" s="19"/>
      <c r="J210" s="11"/>
      <c r="K210" s="11"/>
      <c r="L210" s="19"/>
      <c r="M210" s="19"/>
      <c r="N210" s="19"/>
      <c r="O210" s="19"/>
      <c r="P210" s="19"/>
      <c r="Q210" s="19"/>
      <c r="R210" s="19"/>
      <c r="S210" s="19"/>
      <c r="T210" s="19"/>
      <c r="U210" s="19"/>
      <c r="V210" s="19"/>
      <c r="W210" s="19"/>
      <c r="X210" s="19"/>
    </row>
    <row r="211" spans="6:24">
      <c r="F211" s="11"/>
      <c r="H211" s="19"/>
      <c r="I211" s="19"/>
      <c r="J211" s="11"/>
      <c r="K211" s="11"/>
      <c r="L211" s="19"/>
      <c r="M211" s="19"/>
      <c r="N211" s="19"/>
      <c r="O211" s="19"/>
      <c r="P211" s="19"/>
      <c r="Q211" s="19"/>
      <c r="R211" s="19"/>
      <c r="S211" s="19"/>
      <c r="T211" s="19"/>
      <c r="U211" s="19"/>
      <c r="V211" s="19"/>
      <c r="W211" s="19"/>
      <c r="X211" s="19"/>
    </row>
    <row r="212" spans="6:24">
      <c r="F212" s="11"/>
      <c r="H212" s="19"/>
      <c r="I212" s="19"/>
      <c r="J212" s="11"/>
      <c r="K212" s="11"/>
      <c r="L212" s="19"/>
      <c r="M212" s="19"/>
      <c r="N212" s="19"/>
      <c r="O212" s="19"/>
      <c r="P212" s="19"/>
      <c r="Q212" s="19"/>
      <c r="R212" s="19"/>
      <c r="S212" s="19"/>
      <c r="T212" s="19"/>
      <c r="U212" s="19"/>
      <c r="V212" s="19"/>
      <c r="W212" s="19"/>
      <c r="X212" s="19"/>
    </row>
    <row r="213" spans="6:24">
      <c r="F213" s="11"/>
      <c r="H213" s="19"/>
      <c r="I213" s="19"/>
      <c r="J213" s="11"/>
      <c r="K213" s="11"/>
      <c r="L213" s="19"/>
      <c r="M213" s="19"/>
      <c r="N213" s="19"/>
      <c r="O213" s="19"/>
      <c r="P213" s="19"/>
      <c r="Q213" s="19"/>
      <c r="R213" s="19"/>
      <c r="S213" s="19"/>
      <c r="T213" s="19"/>
      <c r="U213" s="19"/>
      <c r="V213" s="19"/>
      <c r="W213" s="19"/>
      <c r="X213" s="19"/>
    </row>
    <row r="214" spans="6:24">
      <c r="F214" s="11"/>
      <c r="H214" s="19"/>
      <c r="I214" s="19"/>
      <c r="J214" s="11"/>
      <c r="K214" s="11"/>
      <c r="L214" s="19"/>
      <c r="M214" s="19"/>
      <c r="N214" s="19"/>
      <c r="O214" s="19"/>
      <c r="P214" s="19"/>
      <c r="Q214" s="19"/>
      <c r="R214" s="19"/>
      <c r="S214" s="19"/>
      <c r="T214" s="19"/>
      <c r="U214" s="19"/>
      <c r="V214" s="19"/>
      <c r="W214" s="19"/>
      <c r="X214" s="19"/>
    </row>
    <row r="215" spans="6:24">
      <c r="F215" s="11"/>
      <c r="H215" s="19"/>
      <c r="I215" s="19"/>
      <c r="J215" s="11"/>
      <c r="K215" s="11"/>
      <c r="L215" s="19"/>
      <c r="M215" s="19"/>
      <c r="N215" s="19"/>
      <c r="O215" s="19"/>
      <c r="P215" s="19"/>
      <c r="Q215" s="19"/>
      <c r="R215" s="19"/>
      <c r="S215" s="19"/>
      <c r="T215" s="19"/>
      <c r="U215" s="19"/>
      <c r="V215" s="19"/>
      <c r="W215" s="19"/>
      <c r="X215" s="19"/>
    </row>
    <row r="216" spans="6:24">
      <c r="F216" s="11"/>
      <c r="H216" s="19"/>
      <c r="I216" s="19"/>
      <c r="J216" s="11"/>
      <c r="K216" s="11"/>
      <c r="L216" s="19"/>
      <c r="M216" s="19"/>
      <c r="N216" s="19"/>
      <c r="O216" s="19"/>
      <c r="P216" s="19"/>
      <c r="Q216" s="19"/>
      <c r="R216" s="19"/>
      <c r="S216" s="19"/>
      <c r="T216" s="19"/>
      <c r="U216" s="19"/>
      <c r="V216" s="19"/>
      <c r="W216" s="19"/>
      <c r="X216" s="19"/>
    </row>
    <row r="217" spans="6:24">
      <c r="F217" s="11"/>
      <c r="H217" s="19"/>
      <c r="I217" s="19"/>
      <c r="J217" s="11"/>
      <c r="K217" s="11"/>
      <c r="L217" s="19"/>
      <c r="M217" s="19"/>
      <c r="N217" s="19"/>
      <c r="O217" s="19"/>
      <c r="P217" s="19"/>
      <c r="Q217" s="19"/>
      <c r="R217" s="19"/>
      <c r="S217" s="19"/>
      <c r="T217" s="19"/>
      <c r="U217" s="19"/>
      <c r="V217" s="19"/>
      <c r="W217" s="19"/>
      <c r="X217" s="19"/>
    </row>
    <row r="218" spans="6:24">
      <c r="F218" s="11"/>
      <c r="H218" s="19"/>
      <c r="I218" s="19"/>
      <c r="J218" s="11"/>
      <c r="K218" s="11"/>
      <c r="L218" s="19"/>
      <c r="M218" s="19"/>
      <c r="N218" s="19"/>
      <c r="O218" s="19"/>
      <c r="P218" s="19"/>
      <c r="Q218" s="19"/>
      <c r="R218" s="19"/>
      <c r="S218" s="19"/>
      <c r="T218" s="19"/>
      <c r="U218" s="19"/>
      <c r="V218" s="19"/>
      <c r="W218" s="19"/>
      <c r="X218" s="19"/>
    </row>
    <row r="219" spans="6:24">
      <c r="F219" s="11"/>
      <c r="H219" s="19"/>
      <c r="I219" s="19"/>
      <c r="J219" s="11"/>
      <c r="K219" s="11"/>
      <c r="L219" s="19"/>
      <c r="M219" s="19"/>
      <c r="N219" s="19"/>
      <c r="O219" s="19"/>
      <c r="P219" s="19"/>
      <c r="Q219" s="19"/>
      <c r="R219" s="19"/>
      <c r="S219" s="19"/>
      <c r="T219" s="19"/>
      <c r="U219" s="19"/>
      <c r="V219" s="19"/>
      <c r="W219" s="19"/>
      <c r="X219" s="19"/>
    </row>
    <row r="220" spans="6:24">
      <c r="F220" s="11"/>
      <c r="H220" s="19"/>
      <c r="I220" s="19"/>
      <c r="J220" s="11"/>
      <c r="K220" s="11"/>
      <c r="L220" s="19"/>
      <c r="M220" s="19"/>
      <c r="N220" s="19"/>
      <c r="O220" s="19"/>
      <c r="P220" s="19"/>
      <c r="Q220" s="19"/>
      <c r="R220" s="19"/>
      <c r="S220" s="19"/>
      <c r="T220" s="19"/>
      <c r="U220" s="19"/>
      <c r="V220" s="19"/>
      <c r="W220" s="19"/>
      <c r="X220" s="19"/>
    </row>
    <row r="221" spans="6:24">
      <c r="F221" s="11"/>
      <c r="H221" s="19"/>
      <c r="I221" s="19"/>
      <c r="J221" s="11"/>
      <c r="K221" s="11"/>
      <c r="L221" s="19"/>
      <c r="M221" s="19"/>
      <c r="N221" s="19"/>
      <c r="O221" s="19"/>
      <c r="P221" s="19"/>
      <c r="Q221" s="19"/>
      <c r="R221" s="19"/>
      <c r="S221" s="19"/>
      <c r="T221" s="19"/>
      <c r="U221" s="19"/>
      <c r="V221" s="19"/>
      <c r="W221" s="19"/>
      <c r="X221" s="19"/>
    </row>
    <row r="222" spans="6:24">
      <c r="F222" s="11"/>
      <c r="H222" s="19"/>
      <c r="I222" s="19"/>
      <c r="J222" s="11"/>
      <c r="K222" s="11"/>
      <c r="L222" s="19"/>
      <c r="M222" s="19"/>
      <c r="N222" s="19"/>
      <c r="O222" s="19"/>
      <c r="P222" s="19"/>
      <c r="Q222" s="19"/>
      <c r="R222" s="19"/>
      <c r="S222" s="19"/>
      <c r="T222" s="19"/>
      <c r="U222" s="19"/>
      <c r="V222" s="19"/>
      <c r="W222" s="19"/>
      <c r="X222" s="19"/>
    </row>
    <row r="223" spans="6:24">
      <c r="F223" s="11"/>
      <c r="H223" s="19"/>
      <c r="I223" s="19"/>
      <c r="J223" s="11"/>
      <c r="K223" s="11"/>
      <c r="L223" s="19"/>
      <c r="M223" s="19"/>
      <c r="N223" s="19"/>
      <c r="O223" s="19"/>
      <c r="P223" s="19"/>
      <c r="Q223" s="19"/>
      <c r="R223" s="19"/>
      <c r="S223" s="19"/>
      <c r="T223" s="19"/>
      <c r="U223" s="19"/>
      <c r="V223" s="19"/>
      <c r="W223" s="19"/>
      <c r="X223" s="19"/>
    </row>
    <row r="224" spans="6:24">
      <c r="F224" s="11"/>
      <c r="H224" s="19"/>
      <c r="I224" s="19"/>
      <c r="J224" s="11"/>
      <c r="K224" s="11"/>
      <c r="L224" s="19"/>
      <c r="M224" s="19"/>
      <c r="N224" s="19"/>
      <c r="O224" s="19"/>
      <c r="P224" s="19"/>
      <c r="Q224" s="19"/>
      <c r="R224" s="19"/>
      <c r="S224" s="19"/>
      <c r="T224" s="19"/>
      <c r="U224" s="19"/>
      <c r="V224" s="19"/>
      <c r="W224" s="19"/>
      <c r="X224" s="19"/>
    </row>
    <row r="225" spans="6:24">
      <c r="F225" s="11"/>
      <c r="H225" s="19"/>
      <c r="I225" s="19"/>
      <c r="J225" s="11"/>
      <c r="K225" s="11"/>
      <c r="L225" s="19"/>
      <c r="M225" s="19"/>
      <c r="N225" s="19"/>
      <c r="O225" s="19"/>
      <c r="P225" s="19"/>
      <c r="Q225" s="19"/>
      <c r="R225" s="19"/>
      <c r="S225" s="19"/>
      <c r="T225" s="19"/>
      <c r="U225" s="19"/>
      <c r="V225" s="19"/>
      <c r="W225" s="19"/>
      <c r="X225" s="19"/>
    </row>
    <row r="226" spans="6:24">
      <c r="F226" s="11"/>
      <c r="H226" s="19"/>
      <c r="I226" s="19"/>
      <c r="J226" s="11"/>
      <c r="K226" s="11"/>
      <c r="L226" s="19"/>
      <c r="M226" s="19"/>
      <c r="N226" s="19"/>
      <c r="O226" s="19"/>
      <c r="P226" s="19"/>
      <c r="Q226" s="19"/>
      <c r="R226" s="19"/>
      <c r="S226" s="19"/>
      <c r="T226" s="19"/>
      <c r="U226" s="19"/>
      <c r="V226" s="19"/>
      <c r="W226" s="19"/>
      <c r="X226" s="19"/>
    </row>
    <row r="227" spans="6:24">
      <c r="F227" s="11"/>
      <c r="H227" s="19"/>
      <c r="I227" s="19"/>
      <c r="J227" s="11"/>
      <c r="K227" s="11"/>
      <c r="L227" s="19"/>
      <c r="M227" s="19"/>
      <c r="N227" s="19"/>
      <c r="O227" s="19"/>
      <c r="P227" s="19"/>
      <c r="Q227" s="19"/>
      <c r="R227" s="19"/>
      <c r="S227" s="19"/>
      <c r="T227" s="19"/>
      <c r="U227" s="19"/>
      <c r="V227" s="19"/>
      <c r="W227" s="19"/>
      <c r="X227" s="19"/>
    </row>
    <row r="228" spans="6:24">
      <c r="F228" s="11"/>
      <c r="H228" s="19"/>
      <c r="I228" s="19"/>
      <c r="J228" s="11"/>
      <c r="K228" s="11"/>
      <c r="L228" s="19"/>
      <c r="M228" s="19"/>
      <c r="N228" s="19"/>
      <c r="O228" s="19"/>
      <c r="P228" s="19"/>
      <c r="Q228" s="19"/>
      <c r="R228" s="19"/>
      <c r="S228" s="19"/>
      <c r="T228" s="19"/>
      <c r="U228" s="19"/>
      <c r="V228" s="19"/>
      <c r="W228" s="19"/>
      <c r="X228" s="19"/>
    </row>
    <row r="229" spans="6:24">
      <c r="F229" s="11"/>
      <c r="H229" s="19"/>
      <c r="I229" s="19"/>
      <c r="J229" s="11"/>
      <c r="K229" s="11"/>
      <c r="L229" s="19"/>
      <c r="M229" s="19"/>
      <c r="N229" s="19"/>
      <c r="O229" s="19"/>
      <c r="P229" s="19"/>
      <c r="Q229" s="19"/>
      <c r="R229" s="19"/>
      <c r="S229" s="19"/>
      <c r="T229" s="19"/>
      <c r="U229" s="19"/>
      <c r="V229" s="19"/>
      <c r="W229" s="19"/>
      <c r="X229" s="19"/>
    </row>
    <row r="230" spans="6:24">
      <c r="F230" s="11"/>
      <c r="H230" s="19"/>
      <c r="I230" s="19"/>
      <c r="J230" s="11"/>
      <c r="K230" s="11"/>
      <c r="L230" s="19"/>
      <c r="M230" s="19"/>
      <c r="N230" s="19"/>
      <c r="O230" s="19"/>
      <c r="P230" s="19"/>
      <c r="Q230" s="19"/>
      <c r="R230" s="19"/>
      <c r="S230" s="19"/>
      <c r="T230" s="19"/>
      <c r="U230" s="19"/>
      <c r="V230" s="19"/>
      <c r="W230" s="19"/>
      <c r="X230" s="19"/>
    </row>
    <row r="231" spans="6:24">
      <c r="F231" s="11"/>
      <c r="H231" s="19"/>
      <c r="I231" s="19"/>
      <c r="J231" s="11"/>
      <c r="K231" s="11"/>
      <c r="L231" s="19"/>
      <c r="M231" s="19"/>
      <c r="N231" s="19"/>
      <c r="O231" s="19"/>
      <c r="P231" s="19"/>
      <c r="Q231" s="19"/>
      <c r="R231" s="19"/>
      <c r="S231" s="19"/>
      <c r="T231" s="19"/>
      <c r="U231" s="19"/>
      <c r="V231" s="19"/>
      <c r="W231" s="19"/>
      <c r="X231" s="19"/>
    </row>
    <row r="232" spans="6:24">
      <c r="F232" s="11"/>
      <c r="H232" s="19"/>
      <c r="I232" s="19"/>
      <c r="J232" s="11"/>
      <c r="K232" s="11"/>
      <c r="L232" s="19"/>
      <c r="M232" s="19"/>
      <c r="N232" s="19"/>
      <c r="O232" s="19"/>
      <c r="P232" s="19"/>
      <c r="Q232" s="19"/>
      <c r="R232" s="19"/>
      <c r="S232" s="19"/>
      <c r="T232" s="19"/>
      <c r="U232" s="19"/>
      <c r="V232" s="19"/>
      <c r="W232" s="19"/>
      <c r="X232" s="19"/>
    </row>
    <row r="233" spans="6:24">
      <c r="F233" s="11"/>
      <c r="H233" s="19"/>
      <c r="I233" s="19"/>
      <c r="J233" s="11"/>
      <c r="K233" s="11"/>
      <c r="L233" s="19"/>
      <c r="M233" s="19"/>
      <c r="N233" s="19"/>
      <c r="O233" s="19"/>
      <c r="P233" s="19"/>
      <c r="Q233" s="19"/>
      <c r="R233" s="19"/>
      <c r="S233" s="19"/>
      <c r="T233" s="19"/>
      <c r="U233" s="19"/>
      <c r="V233" s="19"/>
      <c r="W233" s="19"/>
      <c r="X233" s="19"/>
    </row>
    <row r="234" spans="6:24">
      <c r="F234" s="11"/>
      <c r="H234" s="19"/>
      <c r="I234" s="19"/>
      <c r="J234" s="11"/>
      <c r="K234" s="11"/>
      <c r="L234" s="19"/>
      <c r="M234" s="19"/>
      <c r="N234" s="19"/>
      <c r="O234" s="19"/>
      <c r="P234" s="19"/>
      <c r="Q234" s="19"/>
      <c r="R234" s="19"/>
      <c r="S234" s="19"/>
      <c r="T234" s="19"/>
      <c r="U234" s="19"/>
      <c r="V234" s="19"/>
      <c r="W234" s="19"/>
      <c r="X234" s="19"/>
    </row>
    <row r="235" spans="6:24">
      <c r="F235" s="11"/>
      <c r="H235" s="19"/>
      <c r="I235" s="19"/>
      <c r="J235" s="11"/>
      <c r="K235" s="11"/>
      <c r="L235" s="19"/>
      <c r="M235" s="19"/>
      <c r="N235" s="19"/>
      <c r="O235" s="19"/>
      <c r="P235" s="19"/>
      <c r="Q235" s="19"/>
      <c r="R235" s="19"/>
      <c r="S235" s="19"/>
      <c r="T235" s="19"/>
      <c r="U235" s="19"/>
      <c r="V235" s="19"/>
      <c r="W235" s="19"/>
      <c r="X235" s="19"/>
    </row>
    <row r="236" spans="6:24">
      <c r="F236" s="11"/>
      <c r="H236" s="19"/>
      <c r="I236" s="19"/>
      <c r="J236" s="11"/>
      <c r="K236" s="11"/>
      <c r="L236" s="19"/>
      <c r="M236" s="19"/>
      <c r="N236" s="19"/>
      <c r="O236" s="19"/>
      <c r="P236" s="19"/>
      <c r="Q236" s="19"/>
      <c r="R236" s="19"/>
      <c r="S236" s="19"/>
      <c r="T236" s="19"/>
      <c r="U236" s="19"/>
      <c r="V236" s="19"/>
      <c r="W236" s="19"/>
      <c r="X236" s="19"/>
    </row>
    <row r="237" spans="6:24">
      <c r="F237" s="11"/>
      <c r="H237" s="19"/>
      <c r="I237" s="19"/>
      <c r="J237" s="11"/>
      <c r="K237" s="11"/>
      <c r="L237" s="19"/>
      <c r="M237" s="19"/>
      <c r="N237" s="19"/>
      <c r="O237" s="19"/>
      <c r="P237" s="19"/>
      <c r="Q237" s="19"/>
      <c r="R237" s="19"/>
      <c r="S237" s="19"/>
      <c r="T237" s="19"/>
      <c r="U237" s="19"/>
      <c r="V237" s="19"/>
      <c r="W237" s="19"/>
      <c r="X237" s="19"/>
    </row>
    <row r="238" spans="6:24">
      <c r="F238" s="11"/>
      <c r="H238" s="19"/>
      <c r="I238" s="19"/>
      <c r="J238" s="11"/>
      <c r="K238" s="11"/>
      <c r="L238" s="19"/>
      <c r="M238" s="19"/>
      <c r="N238" s="19"/>
      <c r="O238" s="19"/>
      <c r="P238" s="19"/>
      <c r="Q238" s="19"/>
      <c r="R238" s="19"/>
      <c r="S238" s="19"/>
      <c r="T238" s="19"/>
      <c r="U238" s="19"/>
      <c r="V238" s="19"/>
      <c r="W238" s="19"/>
      <c r="X238" s="19"/>
    </row>
    <row r="239" spans="6:24">
      <c r="F239" s="11"/>
      <c r="H239" s="19"/>
      <c r="I239" s="19"/>
      <c r="J239" s="11"/>
      <c r="K239" s="11"/>
      <c r="L239" s="19"/>
      <c r="M239" s="19"/>
      <c r="N239" s="19"/>
      <c r="O239" s="19"/>
      <c r="P239" s="19"/>
      <c r="Q239" s="19"/>
      <c r="R239" s="19"/>
      <c r="S239" s="19"/>
      <c r="T239" s="19"/>
      <c r="U239" s="19"/>
      <c r="V239" s="19"/>
      <c r="W239" s="19"/>
      <c r="X239" s="19"/>
    </row>
    <row r="240" spans="6:24">
      <c r="F240" s="11"/>
      <c r="H240" s="19"/>
      <c r="I240" s="19"/>
      <c r="J240" s="11"/>
      <c r="K240" s="11"/>
      <c r="L240" s="19"/>
      <c r="M240" s="19"/>
      <c r="N240" s="19"/>
      <c r="O240" s="19"/>
      <c r="P240" s="19"/>
      <c r="Q240" s="19"/>
      <c r="R240" s="19"/>
      <c r="S240" s="19"/>
      <c r="T240" s="19"/>
      <c r="U240" s="19"/>
      <c r="V240" s="19"/>
      <c r="W240" s="19"/>
      <c r="X240" s="19"/>
    </row>
    <row r="241" spans="6:24">
      <c r="F241" s="11"/>
      <c r="H241" s="19"/>
      <c r="I241" s="19"/>
      <c r="J241" s="11"/>
      <c r="K241" s="11"/>
      <c r="L241" s="19"/>
      <c r="M241" s="19"/>
      <c r="N241" s="19"/>
      <c r="O241" s="19"/>
      <c r="P241" s="19"/>
      <c r="Q241" s="19"/>
      <c r="R241" s="19"/>
      <c r="S241" s="19"/>
      <c r="T241" s="19"/>
      <c r="U241" s="19"/>
      <c r="V241" s="19"/>
      <c r="W241" s="19"/>
      <c r="X241" s="19"/>
    </row>
    <row r="242" spans="6:24">
      <c r="F242" s="11"/>
      <c r="H242" s="19"/>
      <c r="I242" s="19"/>
      <c r="J242" s="11"/>
      <c r="K242" s="11"/>
      <c r="L242" s="19"/>
      <c r="M242" s="19"/>
      <c r="N242" s="19"/>
      <c r="O242" s="19"/>
      <c r="P242" s="19"/>
      <c r="Q242" s="19"/>
      <c r="R242" s="19"/>
      <c r="S242" s="19"/>
      <c r="T242" s="19"/>
      <c r="U242" s="19"/>
      <c r="V242" s="19"/>
      <c r="W242" s="19"/>
      <c r="X242" s="19"/>
    </row>
    <row r="243" spans="6:24">
      <c r="F243" s="11"/>
      <c r="H243" s="19"/>
      <c r="I243" s="19"/>
      <c r="J243" s="11"/>
      <c r="K243" s="11"/>
      <c r="L243" s="19"/>
      <c r="M243" s="19"/>
      <c r="N243" s="19"/>
      <c r="O243" s="19"/>
      <c r="P243" s="19"/>
      <c r="Q243" s="19"/>
      <c r="R243" s="19"/>
      <c r="S243" s="19"/>
      <c r="T243" s="19"/>
      <c r="U243" s="19"/>
      <c r="V243" s="19"/>
      <c r="W243" s="19"/>
      <c r="X243" s="19"/>
    </row>
    <row r="244" spans="6:24">
      <c r="F244" s="11"/>
      <c r="H244" s="19"/>
      <c r="I244" s="19"/>
      <c r="J244" s="11"/>
      <c r="K244" s="11"/>
      <c r="L244" s="19"/>
      <c r="M244" s="19"/>
      <c r="N244" s="19"/>
      <c r="O244" s="19"/>
      <c r="P244" s="19"/>
      <c r="Q244" s="19"/>
      <c r="R244" s="19"/>
      <c r="S244" s="19"/>
      <c r="T244" s="19"/>
      <c r="U244" s="19"/>
      <c r="V244" s="19"/>
      <c r="W244" s="19"/>
      <c r="X244" s="19"/>
    </row>
    <row r="245" spans="6:24">
      <c r="F245" s="11"/>
      <c r="H245" s="19"/>
      <c r="I245" s="19"/>
      <c r="J245" s="11"/>
      <c r="K245" s="11"/>
      <c r="L245" s="19"/>
      <c r="M245" s="19"/>
      <c r="N245" s="19"/>
      <c r="O245" s="19"/>
      <c r="P245" s="19"/>
      <c r="Q245" s="19"/>
      <c r="R245" s="19"/>
      <c r="S245" s="19"/>
      <c r="T245" s="19"/>
      <c r="U245" s="19"/>
      <c r="V245" s="19"/>
      <c r="W245" s="19"/>
      <c r="X245" s="19"/>
    </row>
    <row r="246" spans="6:24">
      <c r="F246" s="11"/>
      <c r="H246" s="19"/>
      <c r="I246" s="19"/>
      <c r="J246" s="11"/>
      <c r="K246" s="11"/>
      <c r="L246" s="19"/>
      <c r="M246" s="19"/>
      <c r="N246" s="19"/>
      <c r="O246" s="19"/>
      <c r="P246" s="19"/>
      <c r="Q246" s="19"/>
      <c r="R246" s="19"/>
      <c r="S246" s="19"/>
      <c r="T246" s="19"/>
      <c r="U246" s="19"/>
      <c r="V246" s="19"/>
      <c r="W246" s="19"/>
      <c r="X246" s="19"/>
    </row>
  </sheetData>
  <phoneticPr fontId="29" type="noConversion"/>
  <hyperlinks>
    <hyperlink ref="H10" r:id="rId1" xr:uid="{00000000-0004-0000-0000-000000000000}"/>
    <hyperlink ref="H18" r:id="rId2" xr:uid="{00000000-0004-0000-0000-000001000000}"/>
    <hyperlink ref="H24" r:id="rId3" xr:uid="{00000000-0004-0000-0000-000002000000}"/>
    <hyperlink ref="H29" r:id="rId4" xr:uid="{00000000-0004-0000-0000-000003000000}"/>
    <hyperlink ref="H21" r:id="rId5" xr:uid="{00000000-0004-0000-0000-000004000000}"/>
    <hyperlink ref="H22" r:id="rId6" xr:uid="{00000000-0004-0000-0000-000005000000}"/>
    <hyperlink ref="H27" r:id="rId7" xr:uid="{00000000-0004-0000-0000-000006000000}"/>
    <hyperlink ref="H17" r:id="rId8" xr:uid="{00000000-0004-0000-0000-000007000000}"/>
    <hyperlink ref="H15" r:id="rId9" xr:uid="{00000000-0004-0000-0000-000008000000}"/>
  </hyperlinks>
  <pageMargins left="0.7" right="0.7" top="0.75" bottom="0.75" header="0" footer="0"/>
  <pageSetup paperSize="9"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sheetPr>
  <dimension ref="A1:Y238"/>
  <sheetViews>
    <sheetView zoomScaleNormal="100" workbookViewId="0">
      <selection activeCell="F40" sqref="F40"/>
    </sheetView>
  </sheetViews>
  <sheetFormatPr baseColWidth="10" defaultColWidth="12.6640625" defaultRowHeight="15"/>
  <cols>
    <col min="1" max="1" width="5.6640625" style="269" customWidth="1"/>
    <col min="2" max="2" width="4.83203125" style="270" bestFit="1" customWidth="1"/>
    <col min="3" max="3" width="13.83203125" style="229" customWidth="1"/>
    <col min="4" max="4" width="10.83203125" style="160" bestFit="1" customWidth="1"/>
    <col min="5" max="5" width="9.33203125" style="160" bestFit="1" customWidth="1"/>
    <col min="6" max="6" width="21.6640625" style="160" bestFit="1" customWidth="1"/>
    <col min="7" max="7" width="9" style="91" bestFit="1" customWidth="1"/>
    <col min="8" max="8" width="7.33203125" style="91" bestFit="1" customWidth="1"/>
    <col min="9" max="9" width="6.6640625" style="91" bestFit="1" customWidth="1"/>
    <col min="10" max="10" width="9" style="91" bestFit="1" customWidth="1"/>
    <col min="11" max="11" width="24.5" style="160" bestFit="1" customWidth="1"/>
    <col min="12" max="12" width="84.1640625" style="160" bestFit="1" customWidth="1"/>
    <col min="13" max="13" width="41" style="160" bestFit="1" customWidth="1"/>
    <col min="14" max="25" width="10" style="160" customWidth="1"/>
    <col min="26" max="16384" width="12.6640625" style="160"/>
  </cols>
  <sheetData>
    <row r="1" spans="1:25">
      <c r="A1" s="255"/>
      <c r="B1" s="256">
        <v>2024</v>
      </c>
      <c r="C1" s="257" t="s">
        <v>790</v>
      </c>
      <c r="D1" s="193"/>
      <c r="E1" s="193"/>
      <c r="F1" s="193"/>
      <c r="G1" s="79"/>
      <c r="H1" s="79"/>
      <c r="I1" s="79"/>
      <c r="J1" s="79"/>
      <c r="K1" s="193"/>
      <c r="L1" s="151"/>
    </row>
    <row r="2" spans="1:25">
      <c r="A2" s="255"/>
      <c r="B2" s="256" t="s">
        <v>182</v>
      </c>
      <c r="C2" s="257" t="s">
        <v>183</v>
      </c>
      <c r="D2" s="258" t="s">
        <v>184</v>
      </c>
      <c r="E2" s="258" t="s">
        <v>185</v>
      </c>
      <c r="F2" s="258" t="s">
        <v>5</v>
      </c>
      <c r="G2" s="84" t="s">
        <v>186</v>
      </c>
      <c r="H2" s="84" t="s">
        <v>187</v>
      </c>
      <c r="I2" s="84" t="s">
        <v>188</v>
      </c>
      <c r="J2" s="84" t="s">
        <v>189</v>
      </c>
      <c r="K2" s="258" t="s">
        <v>7</v>
      </c>
      <c r="L2" s="59" t="s">
        <v>194</v>
      </c>
    </row>
    <row r="3" spans="1:25">
      <c r="A3" s="259" t="s">
        <v>195</v>
      </c>
      <c r="B3" s="260" t="s">
        <v>107</v>
      </c>
      <c r="C3" s="261" t="s">
        <v>628</v>
      </c>
      <c r="D3" s="262" t="s">
        <v>159</v>
      </c>
      <c r="E3" s="262" t="s">
        <v>160</v>
      </c>
      <c r="F3" s="262" t="s">
        <v>161</v>
      </c>
      <c r="G3" s="124" t="s">
        <v>38</v>
      </c>
      <c r="H3" s="124" t="s">
        <v>111</v>
      </c>
      <c r="I3" s="124" t="s">
        <v>8</v>
      </c>
      <c r="J3" s="124" t="s">
        <v>196</v>
      </c>
      <c r="K3" s="126" t="s">
        <v>162</v>
      </c>
      <c r="L3" s="210"/>
    </row>
    <row r="4" spans="1:25">
      <c r="A4" s="259">
        <v>1</v>
      </c>
      <c r="B4" s="443" t="s">
        <v>107</v>
      </c>
      <c r="C4" s="444" t="s">
        <v>580</v>
      </c>
      <c r="D4" s="445" t="s">
        <v>581</v>
      </c>
      <c r="E4" s="445" t="s">
        <v>582</v>
      </c>
      <c r="F4" s="445" t="s">
        <v>583</v>
      </c>
      <c r="G4" s="302" t="s">
        <v>11</v>
      </c>
      <c r="H4" s="302" t="s">
        <v>199</v>
      </c>
      <c r="I4" s="302" t="s">
        <v>23</v>
      </c>
      <c r="J4" s="302" t="s">
        <v>584</v>
      </c>
      <c r="K4" s="285" t="s">
        <v>585</v>
      </c>
      <c r="L4" s="303" t="s">
        <v>586</v>
      </c>
    </row>
    <row r="5" spans="1:25">
      <c r="A5" s="259">
        <v>2</v>
      </c>
      <c r="B5" s="443" t="s">
        <v>107</v>
      </c>
      <c r="C5" s="444" t="s">
        <v>580</v>
      </c>
      <c r="D5" s="445" t="s">
        <v>232</v>
      </c>
      <c r="E5" s="445" t="s">
        <v>590</v>
      </c>
      <c r="F5" s="445" t="s">
        <v>591</v>
      </c>
      <c r="G5" s="302" t="s">
        <v>21</v>
      </c>
      <c r="H5" s="302" t="s">
        <v>199</v>
      </c>
      <c r="I5" s="302" t="s">
        <v>8</v>
      </c>
      <c r="J5" s="302" t="s">
        <v>592</v>
      </c>
      <c r="K5" s="285" t="s">
        <v>593</v>
      </c>
      <c r="L5" s="303" t="s">
        <v>594</v>
      </c>
    </row>
    <row r="6" spans="1:25">
      <c r="A6" s="259">
        <v>3</v>
      </c>
      <c r="B6" s="443" t="s">
        <v>107</v>
      </c>
      <c r="C6" s="444" t="s">
        <v>580</v>
      </c>
      <c r="D6" s="445" t="s">
        <v>595</v>
      </c>
      <c r="E6" s="445" t="s">
        <v>200</v>
      </c>
      <c r="F6" s="445" t="s">
        <v>803</v>
      </c>
      <c r="G6" s="302" t="s">
        <v>38</v>
      </c>
      <c r="H6" s="302" t="s">
        <v>199</v>
      </c>
      <c r="I6" s="302" t="s">
        <v>23</v>
      </c>
      <c r="J6" s="302" t="s">
        <v>596</v>
      </c>
      <c r="K6" s="285" t="s">
        <v>597</v>
      </c>
      <c r="L6" s="303" t="s">
        <v>589</v>
      </c>
    </row>
    <row r="7" spans="1:25">
      <c r="A7" s="259">
        <v>4</v>
      </c>
      <c r="B7" s="443" t="s">
        <v>107</v>
      </c>
      <c r="C7" s="444" t="s">
        <v>580</v>
      </c>
      <c r="D7" s="445" t="s">
        <v>598</v>
      </c>
      <c r="E7" s="445" t="s">
        <v>599</v>
      </c>
      <c r="F7" s="445" t="s">
        <v>600</v>
      </c>
      <c r="G7" s="302" t="s">
        <v>38</v>
      </c>
      <c r="H7" s="302" t="s">
        <v>111</v>
      </c>
      <c r="I7" s="302" t="s">
        <v>8</v>
      </c>
      <c r="J7" s="302" t="s">
        <v>111</v>
      </c>
      <c r="K7" s="285" t="s">
        <v>601</v>
      </c>
      <c r="L7" s="303" t="s">
        <v>602</v>
      </c>
    </row>
    <row r="8" spans="1:25">
      <c r="A8" s="259">
        <v>5</v>
      </c>
      <c r="B8" s="443" t="s">
        <v>107</v>
      </c>
      <c r="C8" s="444" t="s">
        <v>580</v>
      </c>
      <c r="D8" s="445" t="s">
        <v>603</v>
      </c>
      <c r="E8" s="445" t="s">
        <v>604</v>
      </c>
      <c r="F8" s="445" t="s">
        <v>605</v>
      </c>
      <c r="G8" s="302" t="s">
        <v>38</v>
      </c>
      <c r="H8" s="302" t="s">
        <v>199</v>
      </c>
      <c r="I8" s="302" t="s">
        <v>23</v>
      </c>
      <c r="J8" s="302" t="s">
        <v>606</v>
      </c>
      <c r="K8" s="285" t="s">
        <v>607</v>
      </c>
      <c r="L8" s="303" t="s">
        <v>608</v>
      </c>
    </row>
    <row r="9" spans="1:25">
      <c r="A9" s="259">
        <v>6</v>
      </c>
      <c r="B9" s="112" t="s">
        <v>107</v>
      </c>
      <c r="C9" s="194" t="s">
        <v>631</v>
      </c>
      <c r="D9" s="492" t="s">
        <v>614</v>
      </c>
      <c r="E9" s="492" t="s">
        <v>615</v>
      </c>
      <c r="F9" s="492" t="s">
        <v>1272</v>
      </c>
      <c r="G9" s="425" t="s">
        <v>38</v>
      </c>
      <c r="H9" s="425" t="s">
        <v>46</v>
      </c>
      <c r="I9" s="425" t="s">
        <v>23</v>
      </c>
      <c r="J9" s="425" t="s">
        <v>609</v>
      </c>
      <c r="K9" s="495" t="s">
        <v>617</v>
      </c>
      <c r="L9" s="263" t="s">
        <v>1289</v>
      </c>
      <c r="M9" s="234"/>
      <c r="N9" s="234"/>
      <c r="O9" s="234"/>
      <c r="P9" s="234"/>
      <c r="Q9" s="234"/>
      <c r="R9" s="234"/>
      <c r="S9" s="234"/>
      <c r="T9" s="234"/>
      <c r="U9" s="234"/>
      <c r="V9" s="234"/>
      <c r="W9" s="234"/>
      <c r="X9" s="234"/>
      <c r="Y9" s="234"/>
    </row>
    <row r="10" spans="1:25" s="180" customFormat="1">
      <c r="A10" s="259">
        <v>7</v>
      </c>
      <c r="B10" s="112" t="s">
        <v>107</v>
      </c>
      <c r="C10" s="194" t="s">
        <v>631</v>
      </c>
      <c r="D10" s="496" t="s">
        <v>1059</v>
      </c>
      <c r="E10" s="496" t="s">
        <v>1060</v>
      </c>
      <c r="F10" s="496" t="s">
        <v>1273</v>
      </c>
      <c r="G10" s="497" t="s">
        <v>11</v>
      </c>
      <c r="H10" s="497" t="s">
        <v>199</v>
      </c>
      <c r="I10" s="498" t="s">
        <v>23</v>
      </c>
      <c r="J10" s="498" t="s">
        <v>1061</v>
      </c>
      <c r="K10" s="499" t="s">
        <v>1062</v>
      </c>
      <c r="L10" s="500" t="s">
        <v>1063</v>
      </c>
    </row>
    <row r="11" spans="1:25">
      <c r="A11" s="259">
        <v>8</v>
      </c>
      <c r="B11" s="112" t="s">
        <v>107</v>
      </c>
      <c r="C11" s="194" t="s">
        <v>631</v>
      </c>
      <c r="D11" s="496" t="s">
        <v>1274</v>
      </c>
      <c r="E11" s="500" t="s">
        <v>1275</v>
      </c>
      <c r="F11" s="500" t="s">
        <v>1276</v>
      </c>
      <c r="G11" s="498" t="s">
        <v>11</v>
      </c>
      <c r="H11" s="497" t="s">
        <v>46</v>
      </c>
      <c r="I11" s="498" t="s">
        <v>8</v>
      </c>
      <c r="J11" s="497" t="s">
        <v>46</v>
      </c>
      <c r="K11" s="501" t="s">
        <v>1277</v>
      </c>
      <c r="L11" s="500" t="s">
        <v>1290</v>
      </c>
      <c r="M11" s="180"/>
      <c r="N11" s="180"/>
      <c r="O11" s="180"/>
      <c r="P11" s="180"/>
      <c r="Q11" s="180"/>
      <c r="R11" s="180"/>
      <c r="S11" s="180"/>
      <c r="T11" s="180"/>
      <c r="U11" s="180"/>
      <c r="V11" s="180"/>
      <c r="W11" s="180"/>
      <c r="X11" s="180"/>
      <c r="Y11" s="180"/>
    </row>
    <row r="12" spans="1:25">
      <c r="A12" s="259">
        <v>9</v>
      </c>
      <c r="B12" s="112" t="s">
        <v>107</v>
      </c>
      <c r="C12" s="194" t="s">
        <v>631</v>
      </c>
      <c r="D12" s="502" t="s">
        <v>1278</v>
      </c>
      <c r="E12" s="502" t="s">
        <v>962</v>
      </c>
      <c r="F12" s="502" t="s">
        <v>1279</v>
      </c>
      <c r="G12" s="503" t="s">
        <v>38</v>
      </c>
      <c r="H12" s="503" t="s">
        <v>111</v>
      </c>
      <c r="I12" s="504" t="s">
        <v>23</v>
      </c>
      <c r="J12" s="503" t="s">
        <v>111</v>
      </c>
      <c r="K12" s="499" t="s">
        <v>1280</v>
      </c>
      <c r="L12" s="505" t="s">
        <v>1291</v>
      </c>
      <c r="M12" s="180"/>
      <c r="N12" s="180"/>
      <c r="O12" s="180"/>
      <c r="P12" s="180"/>
      <c r="Q12" s="180"/>
      <c r="R12" s="180"/>
      <c r="S12" s="180"/>
      <c r="T12" s="180"/>
      <c r="U12" s="180"/>
      <c r="V12" s="180"/>
      <c r="W12" s="180"/>
      <c r="X12" s="180"/>
      <c r="Y12" s="180"/>
    </row>
    <row r="13" spans="1:25">
      <c r="A13" s="259">
        <v>10</v>
      </c>
      <c r="B13" s="112" t="s">
        <v>107</v>
      </c>
      <c r="C13" s="194" t="s">
        <v>631</v>
      </c>
      <c r="D13" s="496" t="s">
        <v>1281</v>
      </c>
      <c r="E13" s="496" t="s">
        <v>1282</v>
      </c>
      <c r="F13" s="496" t="s">
        <v>1283</v>
      </c>
      <c r="G13" s="497" t="s">
        <v>38</v>
      </c>
      <c r="H13" s="497" t="s">
        <v>111</v>
      </c>
      <c r="I13" s="498" t="s">
        <v>23</v>
      </c>
      <c r="J13" s="497" t="s">
        <v>111</v>
      </c>
      <c r="K13" s="505" t="s">
        <v>1284</v>
      </c>
      <c r="L13" s="505" t="s">
        <v>1292</v>
      </c>
      <c r="M13" s="180"/>
      <c r="N13" s="180"/>
      <c r="O13" s="180"/>
      <c r="P13" s="180"/>
      <c r="Q13" s="180"/>
      <c r="R13" s="180"/>
      <c r="S13" s="180"/>
      <c r="T13" s="180"/>
      <c r="U13" s="180"/>
      <c r="V13" s="180"/>
      <c r="W13" s="180"/>
      <c r="X13" s="180"/>
      <c r="Y13" s="180"/>
    </row>
    <row r="14" spans="1:25">
      <c r="A14" s="259">
        <v>11</v>
      </c>
      <c r="B14" s="112" t="s">
        <v>107</v>
      </c>
      <c r="C14" s="194" t="s">
        <v>631</v>
      </c>
      <c r="D14" s="75" t="s">
        <v>1285</v>
      </c>
      <c r="E14" s="75" t="s">
        <v>1286</v>
      </c>
      <c r="F14" s="75" t="s">
        <v>1287</v>
      </c>
      <c r="G14" s="112" t="s">
        <v>38</v>
      </c>
      <c r="H14" s="112" t="s">
        <v>111</v>
      </c>
      <c r="I14" s="112" t="s">
        <v>23</v>
      </c>
      <c r="J14" s="112" t="s">
        <v>111</v>
      </c>
      <c r="K14" s="153" t="s">
        <v>1288</v>
      </c>
      <c r="L14" s="263" t="s">
        <v>1293</v>
      </c>
      <c r="M14" s="180"/>
      <c r="N14" s="180"/>
      <c r="O14" s="180"/>
      <c r="P14" s="180"/>
      <c r="Q14" s="180"/>
      <c r="R14" s="180"/>
      <c r="S14" s="180"/>
      <c r="T14" s="180"/>
      <c r="U14" s="180"/>
      <c r="V14" s="180"/>
      <c r="W14" s="180"/>
      <c r="X14" s="180"/>
      <c r="Y14" s="180"/>
    </row>
    <row r="15" spans="1:25">
      <c r="A15" s="259">
        <v>12</v>
      </c>
      <c r="B15" s="112" t="s">
        <v>107</v>
      </c>
      <c r="C15" s="194" t="s">
        <v>631</v>
      </c>
      <c r="D15" s="75" t="s">
        <v>1296</v>
      </c>
      <c r="E15" s="75" t="s">
        <v>224</v>
      </c>
      <c r="F15" s="75" t="s">
        <v>1297</v>
      </c>
      <c r="G15" s="112" t="s">
        <v>38</v>
      </c>
      <c r="H15" s="112" t="s">
        <v>199</v>
      </c>
      <c r="I15" s="112" t="s">
        <v>23</v>
      </c>
      <c r="J15" s="112" t="s">
        <v>303</v>
      </c>
      <c r="K15" s="153" t="s">
        <v>1298</v>
      </c>
      <c r="L15" s="263" t="s">
        <v>1299</v>
      </c>
    </row>
    <row r="16" spans="1:25">
      <c r="A16" s="264"/>
      <c r="B16" s="265"/>
      <c r="C16" s="220"/>
      <c r="D16" s="217"/>
      <c r="E16" s="217"/>
      <c r="F16" s="217"/>
      <c r="G16" s="265"/>
      <c r="H16" s="265"/>
      <c r="I16" s="265"/>
      <c r="J16" s="265"/>
      <c r="K16" s="222"/>
      <c r="L16" s="227"/>
    </row>
    <row r="17" spans="1:12">
      <c r="A17" s="264"/>
      <c r="B17" s="116"/>
      <c r="C17" s="462"/>
      <c r="D17" s="463"/>
      <c r="E17" s="463"/>
      <c r="F17" s="463"/>
      <c r="G17" s="464"/>
      <c r="H17" s="464"/>
      <c r="I17" s="464"/>
      <c r="J17" s="464"/>
      <c r="K17" s="286"/>
      <c r="L17" s="465"/>
    </row>
    <row r="18" spans="1:12">
      <c r="A18" s="266"/>
      <c r="B18" s="265"/>
      <c r="C18" s="267" t="s">
        <v>186</v>
      </c>
      <c r="D18" s="223" t="s">
        <v>228</v>
      </c>
      <c r="E18" s="222"/>
      <c r="F18" s="223" t="s">
        <v>187</v>
      </c>
      <c r="G18" s="87" t="s">
        <v>228</v>
      </c>
      <c r="H18" s="86"/>
      <c r="I18" s="88" t="s">
        <v>188</v>
      </c>
      <c r="J18" s="88" t="s">
        <v>228</v>
      </c>
      <c r="K18" s="215"/>
    </row>
    <row r="19" spans="1:12">
      <c r="A19" s="266"/>
      <c r="B19" s="265"/>
      <c r="C19" s="268" t="s">
        <v>21</v>
      </c>
      <c r="D19" s="90">
        <f>COUNTIF(G3:G15,"G")</f>
        <v>1</v>
      </c>
      <c r="E19" s="222"/>
      <c r="F19" s="225" t="s">
        <v>46</v>
      </c>
      <c r="G19" s="79">
        <f>COUNTIF(H3:H15,"EU")</f>
        <v>2</v>
      </c>
      <c r="H19" s="86"/>
      <c r="I19" s="69" t="s">
        <v>23</v>
      </c>
      <c r="J19" s="69">
        <f>COUNTIF(I3:I15,"M")</f>
        <v>9</v>
      </c>
      <c r="K19" s="215"/>
    </row>
    <row r="20" spans="1:12">
      <c r="A20" s="266"/>
      <c r="B20" s="265"/>
      <c r="C20" s="268" t="s">
        <v>38</v>
      </c>
      <c r="D20" s="90">
        <f>COUNTIF(G3:G15,"U")</f>
        <v>9</v>
      </c>
      <c r="E20" s="222"/>
      <c r="F20" s="225" t="s">
        <v>199</v>
      </c>
      <c r="G20" s="79">
        <f>COUNTIF(H3:H15,"Asia")</f>
        <v>6</v>
      </c>
      <c r="H20" s="86"/>
      <c r="I20" s="69" t="s">
        <v>8</v>
      </c>
      <c r="J20" s="69">
        <f>COUNTIF(I3:I15,"F")</f>
        <v>4</v>
      </c>
      <c r="K20" s="215"/>
    </row>
    <row r="21" spans="1:12">
      <c r="A21" s="266"/>
      <c r="B21" s="265"/>
      <c r="C21" s="268" t="s">
        <v>11</v>
      </c>
      <c r="D21" s="90">
        <f>COUNTIF(G3:G15,"I")</f>
        <v>3</v>
      </c>
      <c r="E21" s="222"/>
      <c r="F21" s="225" t="s">
        <v>111</v>
      </c>
      <c r="G21" s="79">
        <f>COUNTIF(H3:H15,"US")</f>
        <v>5</v>
      </c>
      <c r="H21" s="86"/>
      <c r="I21" s="69"/>
      <c r="J21" s="69"/>
      <c r="K21" s="215"/>
    </row>
    <row r="22" spans="1:12">
      <c r="A22" s="266"/>
      <c r="B22" s="265"/>
      <c r="C22" s="217"/>
      <c r="D22" s="226">
        <f>D19+D20+D21</f>
        <v>13</v>
      </c>
      <c r="E22" s="226"/>
      <c r="F22" s="226"/>
      <c r="G22" s="86">
        <f>G19+G20+G21</f>
        <v>13</v>
      </c>
      <c r="H22" s="86"/>
      <c r="I22" s="86"/>
      <c r="J22" s="86">
        <f>J19+J20+J21</f>
        <v>13</v>
      </c>
      <c r="K22" s="215"/>
    </row>
    <row r="23" spans="1:12">
      <c r="C23" s="227"/>
      <c r="D23" s="191"/>
      <c r="E23" s="191"/>
      <c r="F23" s="191"/>
      <c r="K23" s="191"/>
    </row>
    <row r="24" spans="1:12">
      <c r="C24" s="227"/>
      <c r="D24" s="191"/>
      <c r="E24" s="191"/>
      <c r="F24" s="191"/>
      <c r="K24" s="191"/>
    </row>
    <row r="25" spans="1:12">
      <c r="C25" s="227"/>
      <c r="D25" s="191"/>
      <c r="E25" s="191"/>
      <c r="F25" s="191"/>
      <c r="K25" s="191"/>
    </row>
    <row r="26" spans="1:12">
      <c r="C26" s="227"/>
      <c r="D26" s="191"/>
      <c r="E26" s="191"/>
      <c r="F26" s="191"/>
      <c r="K26" s="191"/>
    </row>
    <row r="27" spans="1:12">
      <c r="C27" s="227"/>
      <c r="D27" s="191"/>
      <c r="E27" s="191"/>
      <c r="F27" s="191"/>
      <c r="K27" s="191"/>
    </row>
    <row r="28" spans="1:12">
      <c r="C28" s="227"/>
      <c r="D28" s="191"/>
      <c r="E28" s="191"/>
      <c r="F28" s="191"/>
      <c r="K28" s="191"/>
    </row>
    <row r="29" spans="1:12">
      <c r="C29" s="227"/>
      <c r="D29" s="191"/>
      <c r="E29" s="191"/>
      <c r="F29" s="191"/>
      <c r="K29" s="191"/>
    </row>
    <row r="30" spans="1:12">
      <c r="C30" s="227"/>
      <c r="D30" s="191"/>
      <c r="E30" s="191"/>
      <c r="F30" s="191"/>
      <c r="K30" s="191"/>
    </row>
    <row r="31" spans="1:12">
      <c r="C31" s="227"/>
      <c r="D31" s="191"/>
      <c r="E31" s="191"/>
      <c r="F31" s="191"/>
      <c r="K31" s="191"/>
    </row>
    <row r="32" spans="1:12">
      <c r="C32" s="227"/>
      <c r="D32" s="191"/>
      <c r="E32" s="191"/>
      <c r="F32" s="191"/>
      <c r="K32" s="191"/>
    </row>
    <row r="33" spans="1:12">
      <c r="C33" s="227"/>
      <c r="D33" s="191"/>
      <c r="E33" s="191"/>
      <c r="F33" s="191"/>
      <c r="K33" s="191"/>
    </row>
    <row r="34" spans="1:12">
      <c r="C34" s="227"/>
      <c r="D34" s="191"/>
      <c r="E34" s="191"/>
      <c r="F34" s="191"/>
      <c r="K34" s="191"/>
    </row>
    <row r="35" spans="1:12">
      <c r="C35" s="227"/>
      <c r="D35" s="191"/>
      <c r="E35" s="191"/>
      <c r="F35" s="191"/>
      <c r="K35" s="191"/>
    </row>
    <row r="36" spans="1:12">
      <c r="A36" s="271"/>
      <c r="C36" s="227"/>
      <c r="D36" s="191"/>
      <c r="E36" s="191"/>
      <c r="F36" s="191"/>
      <c r="K36" s="191"/>
    </row>
    <row r="37" spans="1:12">
      <c r="A37" s="271"/>
      <c r="C37" s="251" t="s">
        <v>229</v>
      </c>
      <c r="D37" s="252"/>
      <c r="E37" s="252"/>
      <c r="F37" s="252"/>
      <c r="G37" s="93"/>
      <c r="H37" s="93"/>
      <c r="I37" s="93"/>
      <c r="J37" s="93"/>
      <c r="K37" s="252"/>
    </row>
    <row r="38" spans="1:12">
      <c r="A38" s="271"/>
      <c r="C38" s="151"/>
      <c r="D38" s="253" t="s">
        <v>184</v>
      </c>
      <c r="E38" s="253" t="s">
        <v>185</v>
      </c>
      <c r="F38" s="254" t="s">
        <v>5</v>
      </c>
      <c r="G38" s="95" t="s">
        <v>186</v>
      </c>
      <c r="H38" s="95" t="s">
        <v>187</v>
      </c>
      <c r="I38" s="95" t="s">
        <v>188</v>
      </c>
      <c r="J38" s="95" t="s">
        <v>189</v>
      </c>
      <c r="K38" s="253" t="s">
        <v>7</v>
      </c>
      <c r="L38" s="253" t="s">
        <v>194</v>
      </c>
    </row>
    <row r="39" spans="1:12">
      <c r="A39" s="271"/>
      <c r="C39" s="151" t="s">
        <v>231</v>
      </c>
      <c r="D39" s="75" t="s">
        <v>610</v>
      </c>
      <c r="E39" s="75" t="s">
        <v>611</v>
      </c>
      <c r="F39" s="75" t="s">
        <v>336</v>
      </c>
      <c r="G39" s="112" t="s">
        <v>38</v>
      </c>
      <c r="H39" s="112" t="s">
        <v>199</v>
      </c>
      <c r="I39" s="112" t="s">
        <v>23</v>
      </c>
      <c r="J39" s="112" t="s">
        <v>584</v>
      </c>
      <c r="K39" s="153" t="s">
        <v>612</v>
      </c>
      <c r="L39" s="263" t="s">
        <v>613</v>
      </c>
    </row>
    <row r="40" spans="1:12">
      <c r="A40" s="271"/>
      <c r="C40" s="151" t="s">
        <v>231</v>
      </c>
      <c r="D40" s="75" t="s">
        <v>614</v>
      </c>
      <c r="E40" s="75" t="s">
        <v>615</v>
      </c>
      <c r="F40" s="75" t="s">
        <v>616</v>
      </c>
      <c r="G40" s="112" t="s">
        <v>38</v>
      </c>
      <c r="H40" s="112" t="s">
        <v>46</v>
      </c>
      <c r="I40" s="112" t="s">
        <v>23</v>
      </c>
      <c r="J40" s="112" t="s">
        <v>609</v>
      </c>
      <c r="K40" s="153" t="s">
        <v>617</v>
      </c>
      <c r="L40" s="263" t="s">
        <v>618</v>
      </c>
    </row>
    <row r="41" spans="1:12">
      <c r="A41" s="271"/>
      <c r="C41" s="151" t="s">
        <v>231</v>
      </c>
      <c r="D41" s="75" t="s">
        <v>619</v>
      </c>
      <c r="E41" s="75" t="s">
        <v>620</v>
      </c>
      <c r="F41" s="75" t="s">
        <v>90</v>
      </c>
      <c r="G41" s="112" t="s">
        <v>11</v>
      </c>
      <c r="H41" s="112" t="s">
        <v>111</v>
      </c>
      <c r="I41" s="112" t="s">
        <v>8</v>
      </c>
      <c r="J41" s="112" t="s">
        <v>111</v>
      </c>
      <c r="K41" s="153" t="s">
        <v>621</v>
      </c>
      <c r="L41" s="263" t="s">
        <v>622</v>
      </c>
    </row>
    <row r="42" spans="1:12">
      <c r="A42" s="271"/>
      <c r="C42" s="151" t="s">
        <v>231</v>
      </c>
      <c r="D42" s="75" t="s">
        <v>623</v>
      </c>
      <c r="E42" s="75" t="s">
        <v>624</v>
      </c>
      <c r="F42" s="75" t="s">
        <v>81</v>
      </c>
      <c r="G42" s="112" t="s">
        <v>38</v>
      </c>
      <c r="H42" s="112" t="s">
        <v>46</v>
      </c>
      <c r="I42" s="112" t="s">
        <v>23</v>
      </c>
      <c r="J42" s="112" t="s">
        <v>588</v>
      </c>
      <c r="K42" s="153"/>
      <c r="L42" s="263" t="s">
        <v>625</v>
      </c>
    </row>
    <row r="43" spans="1:12">
      <c r="A43" s="271"/>
      <c r="C43" s="227"/>
      <c r="D43" s="191"/>
      <c r="E43" s="191"/>
      <c r="F43" s="191"/>
      <c r="K43" s="191"/>
    </row>
    <row r="44" spans="1:12">
      <c r="A44" s="271"/>
      <c r="C44" s="227"/>
      <c r="D44" s="191"/>
      <c r="E44" s="191"/>
      <c r="F44" s="191"/>
      <c r="K44" s="191"/>
    </row>
    <row r="45" spans="1:12">
      <c r="A45" s="271"/>
      <c r="C45" s="227"/>
      <c r="D45" s="191"/>
      <c r="E45" s="191"/>
      <c r="F45" s="191"/>
      <c r="K45" s="191"/>
    </row>
    <row r="46" spans="1:12">
      <c r="A46" s="271"/>
      <c r="C46" s="227"/>
      <c r="D46" s="191"/>
      <c r="E46" s="191"/>
      <c r="F46" s="191"/>
      <c r="K46" s="191"/>
    </row>
    <row r="47" spans="1:12">
      <c r="A47" s="271"/>
      <c r="C47" s="227"/>
      <c r="D47" s="191"/>
      <c r="E47" s="191"/>
      <c r="F47" s="191"/>
      <c r="K47" s="191"/>
    </row>
    <row r="48" spans="1:12">
      <c r="A48" s="271"/>
      <c r="C48" s="227"/>
      <c r="D48" s="191"/>
      <c r="E48" s="191"/>
      <c r="F48" s="191"/>
      <c r="K48" s="191"/>
    </row>
    <row r="49" spans="1:11">
      <c r="A49" s="271"/>
      <c r="C49" s="227"/>
      <c r="D49" s="191"/>
      <c r="E49" s="191"/>
      <c r="F49" s="191"/>
      <c r="K49" s="191"/>
    </row>
    <row r="50" spans="1:11">
      <c r="A50" s="271"/>
      <c r="C50" s="227"/>
      <c r="D50" s="191"/>
      <c r="E50" s="191"/>
      <c r="F50" s="191"/>
      <c r="K50" s="191"/>
    </row>
    <row r="51" spans="1:11">
      <c r="A51" s="271"/>
      <c r="C51" s="227"/>
      <c r="D51" s="191"/>
      <c r="E51" s="191"/>
      <c r="F51" s="191"/>
      <c r="K51" s="191"/>
    </row>
    <row r="52" spans="1:11">
      <c r="C52" s="227"/>
      <c r="D52" s="191"/>
      <c r="E52" s="191"/>
      <c r="F52" s="191"/>
      <c r="K52" s="191"/>
    </row>
    <row r="53" spans="1:11">
      <c r="C53" s="227"/>
      <c r="D53" s="191"/>
      <c r="E53" s="191"/>
      <c r="F53" s="191"/>
      <c r="K53" s="191"/>
    </row>
    <row r="54" spans="1:11">
      <c r="C54" s="227"/>
      <c r="D54" s="191"/>
      <c r="E54" s="191"/>
      <c r="F54" s="191"/>
      <c r="K54" s="191"/>
    </row>
    <row r="55" spans="1:11">
      <c r="C55" s="227"/>
      <c r="D55" s="191"/>
      <c r="E55" s="191"/>
      <c r="F55" s="191"/>
      <c r="K55" s="191"/>
    </row>
    <row r="56" spans="1:11">
      <c r="C56" s="227"/>
      <c r="D56" s="191"/>
      <c r="E56" s="191"/>
      <c r="F56" s="191"/>
      <c r="K56" s="191"/>
    </row>
    <row r="57" spans="1:11">
      <c r="C57" s="227"/>
      <c r="D57" s="191"/>
      <c r="E57" s="191"/>
      <c r="F57" s="191"/>
      <c r="K57" s="191"/>
    </row>
    <row r="58" spans="1:11">
      <c r="C58" s="227"/>
      <c r="D58" s="191"/>
      <c r="E58" s="191"/>
      <c r="F58" s="191"/>
      <c r="K58" s="191"/>
    </row>
    <row r="59" spans="1:11">
      <c r="C59" s="227"/>
      <c r="D59" s="191"/>
      <c r="E59" s="191"/>
      <c r="F59" s="191"/>
      <c r="K59" s="191"/>
    </row>
    <row r="60" spans="1:11">
      <c r="C60" s="227"/>
      <c r="D60" s="191"/>
      <c r="E60" s="191"/>
      <c r="F60" s="191"/>
      <c r="K60" s="191"/>
    </row>
    <row r="61" spans="1:11">
      <c r="C61" s="227"/>
      <c r="D61" s="191"/>
      <c r="E61" s="191"/>
      <c r="F61" s="191"/>
      <c r="K61" s="191"/>
    </row>
    <row r="62" spans="1:11">
      <c r="C62" s="227"/>
      <c r="D62" s="191"/>
      <c r="E62" s="191"/>
      <c r="F62" s="191"/>
      <c r="K62" s="191"/>
    </row>
    <row r="63" spans="1:11">
      <c r="C63" s="227"/>
      <c r="D63" s="191"/>
      <c r="E63" s="191"/>
      <c r="F63" s="191"/>
      <c r="K63" s="191"/>
    </row>
    <row r="64" spans="1:11">
      <c r="C64" s="227"/>
      <c r="D64" s="191"/>
      <c r="E64" s="191"/>
      <c r="F64" s="191"/>
      <c r="K64" s="191"/>
    </row>
    <row r="65" spans="3:11">
      <c r="C65" s="227"/>
      <c r="D65" s="191"/>
      <c r="E65" s="191"/>
      <c r="F65" s="191"/>
      <c r="K65" s="191"/>
    </row>
    <row r="66" spans="3:11">
      <c r="C66" s="227"/>
      <c r="D66" s="191"/>
      <c r="E66" s="191"/>
      <c r="F66" s="191"/>
      <c r="K66" s="191"/>
    </row>
    <row r="67" spans="3:11">
      <c r="C67" s="227"/>
      <c r="D67" s="191"/>
      <c r="E67" s="191"/>
      <c r="F67" s="191"/>
      <c r="K67" s="191"/>
    </row>
    <row r="68" spans="3:11">
      <c r="C68" s="227"/>
      <c r="D68" s="191"/>
      <c r="E68" s="191"/>
      <c r="F68" s="191"/>
      <c r="K68" s="191"/>
    </row>
    <row r="69" spans="3:11">
      <c r="C69" s="227"/>
      <c r="D69" s="191"/>
      <c r="E69" s="191"/>
      <c r="F69" s="191"/>
      <c r="K69" s="191"/>
    </row>
    <row r="70" spans="3:11">
      <c r="C70" s="227"/>
      <c r="D70" s="191"/>
      <c r="E70" s="191"/>
      <c r="F70" s="191"/>
      <c r="K70" s="191"/>
    </row>
    <row r="71" spans="3:11">
      <c r="C71" s="227"/>
      <c r="D71" s="191"/>
      <c r="E71" s="191"/>
      <c r="F71" s="191"/>
      <c r="K71" s="191"/>
    </row>
    <row r="72" spans="3:11">
      <c r="C72" s="227"/>
      <c r="D72" s="191"/>
      <c r="E72" s="191"/>
      <c r="F72" s="191"/>
      <c r="K72" s="191"/>
    </row>
    <row r="73" spans="3:11">
      <c r="C73" s="227"/>
      <c r="D73" s="191"/>
      <c r="E73" s="191"/>
      <c r="F73" s="191"/>
      <c r="K73" s="191"/>
    </row>
    <row r="74" spans="3:11">
      <c r="C74" s="227"/>
      <c r="D74" s="191"/>
      <c r="E74" s="191"/>
      <c r="F74" s="191"/>
      <c r="K74" s="191"/>
    </row>
    <row r="75" spans="3:11">
      <c r="C75" s="227"/>
      <c r="D75" s="191"/>
      <c r="E75" s="191"/>
      <c r="F75" s="191"/>
      <c r="K75" s="191"/>
    </row>
    <row r="76" spans="3:11">
      <c r="C76" s="227"/>
      <c r="D76" s="191"/>
      <c r="E76" s="191"/>
      <c r="F76" s="191"/>
      <c r="K76" s="191"/>
    </row>
    <row r="77" spans="3:11">
      <c r="C77" s="227"/>
      <c r="D77" s="191"/>
      <c r="E77" s="191"/>
      <c r="F77" s="191"/>
      <c r="K77" s="191"/>
    </row>
    <row r="78" spans="3:11">
      <c r="C78" s="227"/>
      <c r="D78" s="191"/>
      <c r="E78" s="191"/>
      <c r="F78" s="191"/>
      <c r="K78" s="191"/>
    </row>
    <row r="79" spans="3:11">
      <c r="C79" s="227"/>
      <c r="D79" s="191"/>
      <c r="E79" s="191"/>
      <c r="F79" s="191"/>
      <c r="K79" s="191"/>
    </row>
    <row r="80" spans="3:11">
      <c r="C80" s="227"/>
      <c r="D80" s="191"/>
      <c r="E80" s="191"/>
      <c r="F80" s="191"/>
      <c r="K80" s="191"/>
    </row>
    <row r="81" spans="3:11">
      <c r="C81" s="227"/>
      <c r="D81" s="191"/>
      <c r="E81" s="191"/>
      <c r="F81" s="191"/>
      <c r="K81" s="191"/>
    </row>
    <row r="82" spans="3:11">
      <c r="C82" s="227"/>
      <c r="D82" s="191"/>
      <c r="E82" s="191"/>
      <c r="F82" s="191"/>
      <c r="K82" s="191"/>
    </row>
    <row r="83" spans="3:11">
      <c r="C83" s="227"/>
      <c r="D83" s="191"/>
      <c r="E83" s="191"/>
      <c r="F83" s="191"/>
      <c r="K83" s="191"/>
    </row>
    <row r="84" spans="3:11">
      <c r="C84" s="227"/>
      <c r="D84" s="191"/>
      <c r="E84" s="191"/>
      <c r="F84" s="191"/>
      <c r="K84" s="191"/>
    </row>
    <row r="85" spans="3:11">
      <c r="C85" s="227"/>
      <c r="D85" s="191"/>
      <c r="E85" s="191"/>
      <c r="F85" s="191"/>
      <c r="K85" s="191"/>
    </row>
    <row r="86" spans="3:11">
      <c r="C86" s="227"/>
      <c r="D86" s="191"/>
      <c r="E86" s="191"/>
      <c r="F86" s="191"/>
      <c r="K86" s="191"/>
    </row>
    <row r="87" spans="3:11">
      <c r="C87" s="227"/>
      <c r="D87" s="191"/>
      <c r="E87" s="191"/>
      <c r="F87" s="191"/>
      <c r="K87" s="191"/>
    </row>
    <row r="88" spans="3:11">
      <c r="C88" s="227"/>
      <c r="D88" s="191"/>
      <c r="E88" s="191"/>
      <c r="F88" s="191"/>
      <c r="K88" s="191"/>
    </row>
    <row r="89" spans="3:11">
      <c r="C89" s="227"/>
      <c r="D89" s="191"/>
      <c r="E89" s="191"/>
      <c r="F89" s="191"/>
      <c r="K89" s="191"/>
    </row>
    <row r="90" spans="3:11">
      <c r="C90" s="227"/>
      <c r="D90" s="191"/>
      <c r="E90" s="191"/>
      <c r="F90" s="191"/>
      <c r="K90" s="191"/>
    </row>
    <row r="91" spans="3:11">
      <c r="C91" s="227"/>
      <c r="D91" s="191"/>
      <c r="E91" s="191"/>
      <c r="F91" s="191"/>
      <c r="K91" s="191"/>
    </row>
    <row r="92" spans="3:11">
      <c r="C92" s="227"/>
      <c r="D92" s="191"/>
      <c r="E92" s="191"/>
      <c r="F92" s="191"/>
      <c r="K92" s="191"/>
    </row>
    <row r="93" spans="3:11">
      <c r="C93" s="227"/>
      <c r="D93" s="191"/>
      <c r="E93" s="191"/>
      <c r="F93" s="191"/>
      <c r="K93" s="191"/>
    </row>
    <row r="94" spans="3:11">
      <c r="C94" s="227"/>
      <c r="D94" s="191"/>
      <c r="E94" s="191"/>
      <c r="F94" s="191"/>
      <c r="K94" s="191"/>
    </row>
    <row r="95" spans="3:11">
      <c r="C95" s="227"/>
      <c r="D95" s="191"/>
      <c r="E95" s="191"/>
      <c r="F95" s="191"/>
      <c r="K95" s="191"/>
    </row>
    <row r="96" spans="3:11">
      <c r="C96" s="227"/>
      <c r="D96" s="191"/>
      <c r="E96" s="191"/>
      <c r="F96" s="191"/>
      <c r="K96" s="191"/>
    </row>
    <row r="97" spans="3:11">
      <c r="C97" s="227"/>
      <c r="D97" s="191"/>
      <c r="E97" s="191"/>
      <c r="F97" s="191"/>
      <c r="K97" s="191"/>
    </row>
    <row r="98" spans="3:11">
      <c r="C98" s="227"/>
      <c r="D98" s="191"/>
      <c r="E98" s="191"/>
      <c r="F98" s="191"/>
      <c r="K98" s="191"/>
    </row>
    <row r="99" spans="3:11">
      <c r="C99" s="227"/>
      <c r="D99" s="191"/>
      <c r="E99" s="191"/>
      <c r="F99" s="191"/>
      <c r="K99" s="191"/>
    </row>
    <row r="100" spans="3:11">
      <c r="C100" s="227"/>
      <c r="D100" s="191"/>
      <c r="E100" s="191"/>
      <c r="F100" s="191"/>
      <c r="K100" s="191"/>
    </row>
    <row r="101" spans="3:11">
      <c r="C101" s="227"/>
      <c r="D101" s="191"/>
      <c r="E101" s="191"/>
      <c r="F101" s="191"/>
      <c r="K101" s="191"/>
    </row>
    <row r="102" spans="3:11">
      <c r="C102" s="227"/>
      <c r="D102" s="191"/>
      <c r="E102" s="191"/>
      <c r="F102" s="191"/>
      <c r="K102" s="191"/>
    </row>
    <row r="103" spans="3:11">
      <c r="C103" s="227"/>
      <c r="D103" s="191"/>
      <c r="E103" s="191"/>
      <c r="F103" s="191"/>
      <c r="K103" s="191"/>
    </row>
    <row r="104" spans="3:11">
      <c r="C104" s="227"/>
      <c r="D104" s="191"/>
      <c r="E104" s="191"/>
      <c r="F104" s="191"/>
      <c r="K104" s="191"/>
    </row>
    <row r="105" spans="3:11">
      <c r="C105" s="227"/>
      <c r="D105" s="191"/>
      <c r="E105" s="191"/>
      <c r="F105" s="191"/>
      <c r="K105" s="191"/>
    </row>
    <row r="106" spans="3:11">
      <c r="C106" s="227"/>
      <c r="D106" s="191"/>
      <c r="E106" s="191"/>
      <c r="F106" s="191"/>
      <c r="K106" s="191"/>
    </row>
    <row r="107" spans="3:11">
      <c r="C107" s="227"/>
      <c r="D107" s="191"/>
      <c r="E107" s="191"/>
      <c r="F107" s="191"/>
      <c r="K107" s="191"/>
    </row>
    <row r="108" spans="3:11">
      <c r="C108" s="227"/>
      <c r="D108" s="191"/>
      <c r="E108" s="191"/>
      <c r="F108" s="191"/>
      <c r="K108" s="191"/>
    </row>
    <row r="109" spans="3:11">
      <c r="C109" s="227"/>
      <c r="D109" s="191"/>
      <c r="E109" s="191"/>
      <c r="F109" s="191"/>
      <c r="K109" s="191"/>
    </row>
    <row r="110" spans="3:11">
      <c r="C110" s="227"/>
      <c r="D110" s="191"/>
      <c r="E110" s="191"/>
      <c r="F110" s="191"/>
      <c r="K110" s="191"/>
    </row>
    <row r="111" spans="3:11">
      <c r="C111" s="227"/>
      <c r="D111" s="191"/>
      <c r="E111" s="191"/>
      <c r="F111" s="191"/>
      <c r="K111" s="191"/>
    </row>
    <row r="112" spans="3:11">
      <c r="C112" s="227"/>
      <c r="D112" s="191"/>
      <c r="E112" s="191"/>
      <c r="F112" s="191"/>
      <c r="K112" s="191"/>
    </row>
    <row r="113" spans="3:11">
      <c r="C113" s="227"/>
      <c r="D113" s="191"/>
      <c r="E113" s="191"/>
      <c r="F113" s="191"/>
      <c r="K113" s="191"/>
    </row>
    <row r="114" spans="3:11">
      <c r="C114" s="227"/>
      <c r="D114" s="191"/>
      <c r="E114" s="191"/>
      <c r="F114" s="191"/>
      <c r="K114" s="191"/>
    </row>
    <row r="115" spans="3:11">
      <c r="C115" s="227"/>
      <c r="D115" s="191"/>
      <c r="E115" s="191"/>
      <c r="F115" s="191"/>
      <c r="K115" s="191"/>
    </row>
    <row r="116" spans="3:11">
      <c r="C116" s="227"/>
      <c r="D116" s="191"/>
      <c r="E116" s="191"/>
      <c r="F116" s="191"/>
      <c r="K116" s="191"/>
    </row>
    <row r="117" spans="3:11">
      <c r="C117" s="227"/>
      <c r="D117" s="191"/>
      <c r="E117" s="191"/>
      <c r="F117" s="191"/>
      <c r="K117" s="191"/>
    </row>
    <row r="118" spans="3:11">
      <c r="C118" s="227"/>
      <c r="D118" s="191"/>
      <c r="E118" s="191"/>
      <c r="F118" s="191"/>
      <c r="K118" s="191"/>
    </row>
    <row r="119" spans="3:11">
      <c r="C119" s="227"/>
      <c r="D119" s="191"/>
      <c r="E119" s="191"/>
      <c r="F119" s="191"/>
      <c r="K119" s="191"/>
    </row>
    <row r="120" spans="3:11">
      <c r="C120" s="227"/>
      <c r="D120" s="191"/>
      <c r="E120" s="191"/>
      <c r="F120" s="191"/>
      <c r="K120" s="191"/>
    </row>
    <row r="121" spans="3:11">
      <c r="C121" s="227"/>
      <c r="D121" s="191"/>
      <c r="E121" s="191"/>
      <c r="F121" s="191"/>
      <c r="K121" s="191"/>
    </row>
    <row r="122" spans="3:11">
      <c r="C122" s="227"/>
      <c r="D122" s="191"/>
      <c r="E122" s="191"/>
      <c r="F122" s="191"/>
      <c r="K122" s="191"/>
    </row>
    <row r="123" spans="3:11">
      <c r="C123" s="227"/>
      <c r="D123" s="191"/>
      <c r="E123" s="191"/>
      <c r="F123" s="191"/>
      <c r="K123" s="191"/>
    </row>
    <row r="124" spans="3:11">
      <c r="C124" s="227"/>
      <c r="D124" s="191"/>
      <c r="E124" s="191"/>
      <c r="F124" s="191"/>
      <c r="K124" s="191"/>
    </row>
    <row r="125" spans="3:11">
      <c r="C125" s="227"/>
      <c r="D125" s="191"/>
      <c r="E125" s="191"/>
      <c r="F125" s="191"/>
      <c r="K125" s="191"/>
    </row>
    <row r="126" spans="3:11">
      <c r="C126" s="227"/>
      <c r="D126" s="191"/>
      <c r="E126" s="191"/>
      <c r="F126" s="191"/>
      <c r="K126" s="191"/>
    </row>
    <row r="127" spans="3:11">
      <c r="C127" s="227"/>
      <c r="D127" s="191"/>
      <c r="E127" s="191"/>
      <c r="F127" s="191"/>
      <c r="K127" s="191"/>
    </row>
    <row r="128" spans="3:11">
      <c r="C128" s="227"/>
      <c r="D128" s="191"/>
      <c r="E128" s="191"/>
      <c r="F128" s="191"/>
      <c r="K128" s="191"/>
    </row>
    <row r="129" spans="3:11">
      <c r="C129" s="227"/>
      <c r="D129" s="191"/>
      <c r="E129" s="191"/>
      <c r="F129" s="191"/>
      <c r="K129" s="191"/>
    </row>
    <row r="130" spans="3:11">
      <c r="C130" s="227"/>
      <c r="D130" s="191"/>
      <c r="E130" s="191"/>
      <c r="F130" s="191"/>
      <c r="K130" s="191"/>
    </row>
    <row r="131" spans="3:11">
      <c r="C131" s="227"/>
      <c r="D131" s="191"/>
      <c r="E131" s="191"/>
      <c r="F131" s="191"/>
      <c r="K131" s="191"/>
    </row>
    <row r="132" spans="3:11">
      <c r="C132" s="227"/>
      <c r="D132" s="191"/>
      <c r="E132" s="191"/>
      <c r="F132" s="191"/>
      <c r="K132" s="191"/>
    </row>
    <row r="133" spans="3:11">
      <c r="C133" s="227"/>
      <c r="D133" s="191"/>
      <c r="E133" s="191"/>
      <c r="F133" s="191"/>
      <c r="K133" s="191"/>
    </row>
    <row r="134" spans="3:11">
      <c r="C134" s="227"/>
      <c r="D134" s="191"/>
      <c r="E134" s="191"/>
      <c r="F134" s="191"/>
      <c r="K134" s="191"/>
    </row>
    <row r="135" spans="3:11">
      <c r="C135" s="227"/>
      <c r="D135" s="191"/>
      <c r="E135" s="191"/>
      <c r="F135" s="191"/>
      <c r="K135" s="191"/>
    </row>
    <row r="136" spans="3:11">
      <c r="C136" s="227"/>
      <c r="D136" s="191"/>
      <c r="E136" s="191"/>
      <c r="F136" s="191"/>
      <c r="K136" s="191"/>
    </row>
    <row r="137" spans="3:11">
      <c r="C137" s="227"/>
      <c r="D137" s="191"/>
      <c r="E137" s="191"/>
      <c r="F137" s="191"/>
      <c r="K137" s="191"/>
    </row>
    <row r="138" spans="3:11">
      <c r="C138" s="227"/>
      <c r="D138" s="191"/>
      <c r="E138" s="191"/>
      <c r="F138" s="191"/>
      <c r="K138" s="191"/>
    </row>
    <row r="139" spans="3:11">
      <c r="C139" s="227"/>
      <c r="D139" s="191"/>
      <c r="E139" s="191"/>
      <c r="F139" s="191"/>
      <c r="K139" s="191"/>
    </row>
    <row r="140" spans="3:11">
      <c r="C140" s="227"/>
      <c r="D140" s="191"/>
      <c r="E140" s="191"/>
      <c r="F140" s="191"/>
      <c r="K140" s="191"/>
    </row>
    <row r="141" spans="3:11">
      <c r="C141" s="227"/>
      <c r="D141" s="191"/>
      <c r="E141" s="191"/>
      <c r="F141" s="191"/>
      <c r="K141" s="191"/>
    </row>
    <row r="142" spans="3:11">
      <c r="C142" s="227"/>
      <c r="D142" s="191"/>
      <c r="E142" s="191"/>
      <c r="F142" s="191"/>
      <c r="K142" s="191"/>
    </row>
    <row r="143" spans="3:11">
      <c r="C143" s="227"/>
      <c r="D143" s="191"/>
      <c r="E143" s="191"/>
      <c r="F143" s="191"/>
      <c r="K143" s="191"/>
    </row>
    <row r="144" spans="3:11">
      <c r="C144" s="227"/>
      <c r="D144" s="191"/>
      <c r="E144" s="191"/>
      <c r="F144" s="191"/>
      <c r="K144" s="191"/>
    </row>
    <row r="145" spans="3:11">
      <c r="C145" s="227"/>
      <c r="D145" s="191"/>
      <c r="E145" s="191"/>
      <c r="F145" s="191"/>
      <c r="K145" s="191"/>
    </row>
    <row r="146" spans="3:11">
      <c r="C146" s="227"/>
      <c r="D146" s="191"/>
      <c r="E146" s="191"/>
      <c r="F146" s="191"/>
      <c r="K146" s="191"/>
    </row>
    <row r="147" spans="3:11">
      <c r="C147" s="227"/>
      <c r="D147" s="191"/>
      <c r="E147" s="191"/>
      <c r="F147" s="191"/>
      <c r="K147" s="191"/>
    </row>
    <row r="148" spans="3:11">
      <c r="C148" s="227"/>
      <c r="D148" s="191"/>
      <c r="E148" s="191"/>
      <c r="F148" s="191"/>
      <c r="K148" s="191"/>
    </row>
    <row r="149" spans="3:11">
      <c r="C149" s="227"/>
      <c r="D149" s="191"/>
      <c r="E149" s="191"/>
      <c r="F149" s="191"/>
      <c r="K149" s="191"/>
    </row>
    <row r="150" spans="3:11">
      <c r="C150" s="227"/>
      <c r="D150" s="191"/>
      <c r="E150" s="191"/>
      <c r="F150" s="191"/>
      <c r="K150" s="191"/>
    </row>
    <row r="151" spans="3:11">
      <c r="C151" s="227"/>
      <c r="D151" s="191"/>
      <c r="E151" s="191"/>
      <c r="F151" s="191"/>
      <c r="K151" s="191"/>
    </row>
    <row r="152" spans="3:11">
      <c r="C152" s="227"/>
      <c r="D152" s="191"/>
      <c r="E152" s="191"/>
      <c r="F152" s="191"/>
      <c r="K152" s="191"/>
    </row>
    <row r="153" spans="3:11">
      <c r="C153" s="227"/>
      <c r="D153" s="191"/>
      <c r="E153" s="191"/>
      <c r="F153" s="191"/>
      <c r="K153" s="191"/>
    </row>
    <row r="154" spans="3:11">
      <c r="C154" s="227"/>
      <c r="D154" s="191"/>
      <c r="E154" s="191"/>
      <c r="F154" s="191"/>
      <c r="K154" s="191"/>
    </row>
    <row r="155" spans="3:11">
      <c r="C155" s="227"/>
      <c r="D155" s="191"/>
      <c r="E155" s="191"/>
      <c r="F155" s="191"/>
      <c r="K155" s="191"/>
    </row>
    <row r="156" spans="3:11">
      <c r="C156" s="227"/>
      <c r="D156" s="191"/>
      <c r="E156" s="191"/>
      <c r="F156" s="191"/>
      <c r="K156" s="191"/>
    </row>
    <row r="157" spans="3:11">
      <c r="C157" s="227"/>
      <c r="D157" s="191"/>
      <c r="E157" s="191"/>
      <c r="F157" s="191"/>
      <c r="K157" s="191"/>
    </row>
    <row r="158" spans="3:11">
      <c r="C158" s="227"/>
      <c r="D158" s="191"/>
      <c r="E158" s="191"/>
      <c r="F158" s="191"/>
      <c r="K158" s="191"/>
    </row>
    <row r="159" spans="3:11">
      <c r="C159" s="227"/>
      <c r="D159" s="191"/>
      <c r="E159" s="191"/>
      <c r="F159" s="191"/>
      <c r="K159" s="191"/>
    </row>
    <row r="160" spans="3:11">
      <c r="C160" s="227"/>
      <c r="D160" s="191"/>
      <c r="E160" s="191"/>
      <c r="F160" s="191"/>
      <c r="K160" s="191"/>
    </row>
    <row r="161" spans="3:11">
      <c r="C161" s="227"/>
      <c r="D161" s="191"/>
      <c r="E161" s="191"/>
      <c r="F161" s="191"/>
      <c r="K161" s="191"/>
    </row>
    <row r="162" spans="3:11">
      <c r="C162" s="227"/>
      <c r="D162" s="191"/>
      <c r="E162" s="191"/>
      <c r="F162" s="191"/>
      <c r="K162" s="191"/>
    </row>
    <row r="163" spans="3:11">
      <c r="C163" s="227"/>
      <c r="D163" s="191"/>
      <c r="E163" s="191"/>
      <c r="F163" s="191"/>
      <c r="K163" s="191"/>
    </row>
    <row r="164" spans="3:11">
      <c r="C164" s="227"/>
      <c r="D164" s="191"/>
      <c r="E164" s="191"/>
      <c r="F164" s="191"/>
      <c r="K164" s="191"/>
    </row>
    <row r="165" spans="3:11">
      <c r="C165" s="227"/>
      <c r="D165" s="191"/>
      <c r="E165" s="191"/>
      <c r="F165" s="191"/>
      <c r="K165" s="191"/>
    </row>
    <row r="166" spans="3:11">
      <c r="C166" s="227"/>
      <c r="D166" s="191"/>
      <c r="E166" s="191"/>
      <c r="F166" s="191"/>
      <c r="K166" s="191"/>
    </row>
    <row r="167" spans="3:11">
      <c r="C167" s="227"/>
      <c r="D167" s="191"/>
      <c r="E167" s="191"/>
      <c r="F167" s="191"/>
      <c r="K167" s="191"/>
    </row>
    <row r="168" spans="3:11">
      <c r="C168" s="227"/>
      <c r="D168" s="191"/>
      <c r="E168" s="191"/>
      <c r="F168" s="191"/>
      <c r="K168" s="191"/>
    </row>
    <row r="169" spans="3:11">
      <c r="C169" s="227"/>
      <c r="D169" s="191"/>
      <c r="E169" s="191"/>
      <c r="F169" s="191"/>
      <c r="K169" s="191"/>
    </row>
    <row r="170" spans="3:11">
      <c r="C170" s="227"/>
      <c r="D170" s="191"/>
      <c r="E170" s="191"/>
      <c r="F170" s="191"/>
      <c r="K170" s="191"/>
    </row>
    <row r="171" spans="3:11">
      <c r="C171" s="227"/>
      <c r="D171" s="191"/>
      <c r="E171" s="191"/>
      <c r="F171" s="191"/>
      <c r="K171" s="191"/>
    </row>
    <row r="172" spans="3:11">
      <c r="C172" s="227"/>
      <c r="D172" s="191"/>
      <c r="E172" s="191"/>
      <c r="F172" s="191"/>
      <c r="K172" s="191"/>
    </row>
    <row r="173" spans="3:11">
      <c r="C173" s="227"/>
      <c r="D173" s="191"/>
      <c r="E173" s="191"/>
      <c r="F173" s="191"/>
      <c r="K173" s="191"/>
    </row>
    <row r="174" spans="3:11">
      <c r="C174" s="227"/>
      <c r="D174" s="191"/>
      <c r="E174" s="191"/>
      <c r="F174" s="191"/>
      <c r="K174" s="191"/>
    </row>
    <row r="175" spans="3:11">
      <c r="C175" s="227"/>
      <c r="D175" s="191"/>
      <c r="E175" s="191"/>
      <c r="F175" s="191"/>
      <c r="K175" s="191"/>
    </row>
    <row r="176" spans="3:11">
      <c r="C176" s="227"/>
      <c r="D176" s="191"/>
      <c r="E176" s="191"/>
      <c r="F176" s="191"/>
      <c r="K176" s="191"/>
    </row>
    <row r="177" spans="3:11">
      <c r="C177" s="227"/>
      <c r="D177" s="191"/>
      <c r="E177" s="191"/>
      <c r="F177" s="191"/>
      <c r="K177" s="191"/>
    </row>
    <row r="178" spans="3:11">
      <c r="C178" s="227"/>
      <c r="D178" s="191"/>
      <c r="E178" s="191"/>
      <c r="F178" s="191"/>
      <c r="K178" s="191"/>
    </row>
    <row r="179" spans="3:11">
      <c r="C179" s="227"/>
      <c r="D179" s="191"/>
      <c r="E179" s="191"/>
      <c r="F179" s="191"/>
      <c r="K179" s="191"/>
    </row>
    <row r="180" spans="3:11">
      <c r="C180" s="227"/>
      <c r="D180" s="191"/>
      <c r="E180" s="191"/>
      <c r="F180" s="191"/>
      <c r="K180" s="191"/>
    </row>
    <row r="181" spans="3:11">
      <c r="C181" s="227"/>
      <c r="D181" s="191"/>
      <c r="E181" s="191"/>
      <c r="F181" s="191"/>
      <c r="K181" s="191"/>
    </row>
    <row r="182" spans="3:11">
      <c r="C182" s="227"/>
      <c r="D182" s="191"/>
      <c r="E182" s="191"/>
      <c r="F182" s="191"/>
      <c r="K182" s="191"/>
    </row>
    <row r="183" spans="3:11">
      <c r="C183" s="227"/>
      <c r="D183" s="191"/>
      <c r="E183" s="191"/>
      <c r="F183" s="191"/>
      <c r="K183" s="191"/>
    </row>
    <row r="184" spans="3:11">
      <c r="C184" s="227"/>
      <c r="D184" s="191"/>
      <c r="E184" s="191"/>
      <c r="F184" s="191"/>
      <c r="K184" s="191"/>
    </row>
    <row r="185" spans="3:11">
      <c r="C185" s="227"/>
      <c r="D185" s="191"/>
      <c r="E185" s="191"/>
      <c r="F185" s="191"/>
      <c r="K185" s="191"/>
    </row>
    <row r="186" spans="3:11">
      <c r="C186" s="227"/>
      <c r="D186" s="191"/>
      <c r="E186" s="191"/>
      <c r="F186" s="191"/>
      <c r="K186" s="191"/>
    </row>
    <row r="187" spans="3:11">
      <c r="C187" s="227"/>
      <c r="D187" s="191"/>
      <c r="E187" s="191"/>
      <c r="F187" s="191"/>
      <c r="K187" s="191"/>
    </row>
    <row r="188" spans="3:11">
      <c r="C188" s="227"/>
      <c r="D188" s="191"/>
      <c r="E188" s="191"/>
      <c r="F188" s="191"/>
      <c r="K188" s="191"/>
    </row>
    <row r="189" spans="3:11">
      <c r="C189" s="227"/>
      <c r="D189" s="191"/>
      <c r="E189" s="191"/>
      <c r="F189" s="191"/>
      <c r="K189" s="191"/>
    </row>
    <row r="190" spans="3:11">
      <c r="C190" s="227"/>
      <c r="D190" s="191"/>
      <c r="E190" s="191"/>
      <c r="F190" s="191"/>
      <c r="K190" s="191"/>
    </row>
    <row r="191" spans="3:11">
      <c r="C191" s="227"/>
      <c r="D191" s="191"/>
      <c r="E191" s="191"/>
      <c r="F191" s="191"/>
      <c r="K191" s="191"/>
    </row>
    <row r="192" spans="3:11">
      <c r="C192" s="227"/>
      <c r="D192" s="191"/>
      <c r="E192" s="191"/>
      <c r="F192" s="191"/>
      <c r="K192" s="191"/>
    </row>
    <row r="193" spans="3:11">
      <c r="C193" s="227"/>
      <c r="D193" s="191"/>
      <c r="E193" s="191"/>
      <c r="F193" s="191"/>
      <c r="K193" s="191"/>
    </row>
    <row r="194" spans="3:11">
      <c r="C194" s="227"/>
      <c r="D194" s="191"/>
      <c r="E194" s="191"/>
      <c r="F194" s="191"/>
      <c r="K194" s="191"/>
    </row>
    <row r="195" spans="3:11">
      <c r="C195" s="227"/>
      <c r="D195" s="191"/>
      <c r="E195" s="191"/>
      <c r="F195" s="191"/>
      <c r="K195" s="191"/>
    </row>
    <row r="196" spans="3:11">
      <c r="C196" s="227"/>
      <c r="D196" s="191"/>
      <c r="E196" s="191"/>
      <c r="F196" s="191"/>
      <c r="K196" s="191"/>
    </row>
    <row r="197" spans="3:11">
      <c r="C197" s="227"/>
      <c r="D197" s="191"/>
      <c r="E197" s="191"/>
      <c r="F197" s="191"/>
      <c r="K197" s="191"/>
    </row>
    <row r="198" spans="3:11">
      <c r="C198" s="227"/>
      <c r="D198" s="191"/>
      <c r="E198" s="191"/>
      <c r="F198" s="191"/>
      <c r="K198" s="191"/>
    </row>
    <row r="199" spans="3:11">
      <c r="C199" s="227"/>
      <c r="D199" s="191"/>
      <c r="E199" s="191"/>
      <c r="F199" s="191"/>
      <c r="K199" s="191"/>
    </row>
    <row r="200" spans="3:11">
      <c r="C200" s="227"/>
      <c r="D200" s="191"/>
      <c r="E200" s="191"/>
      <c r="F200" s="191"/>
      <c r="K200" s="191"/>
    </row>
    <row r="201" spans="3:11">
      <c r="C201" s="227"/>
      <c r="D201" s="191"/>
      <c r="E201" s="191"/>
      <c r="F201" s="191"/>
      <c r="K201" s="191"/>
    </row>
    <row r="202" spans="3:11">
      <c r="C202" s="227"/>
      <c r="D202" s="191"/>
      <c r="E202" s="191"/>
      <c r="F202" s="191"/>
      <c r="K202" s="191"/>
    </row>
    <row r="203" spans="3:11">
      <c r="C203" s="227"/>
      <c r="D203" s="191"/>
      <c r="E203" s="191"/>
      <c r="F203" s="191"/>
      <c r="K203" s="191"/>
    </row>
    <row r="204" spans="3:11">
      <c r="C204" s="227"/>
      <c r="D204" s="191"/>
      <c r="E204" s="191"/>
      <c r="F204" s="191"/>
      <c r="K204" s="191"/>
    </row>
    <row r="205" spans="3:11">
      <c r="C205" s="227"/>
      <c r="D205" s="191"/>
      <c r="E205" s="191"/>
      <c r="F205" s="191"/>
      <c r="K205" s="191"/>
    </row>
    <row r="206" spans="3:11">
      <c r="C206" s="227"/>
      <c r="D206" s="191"/>
      <c r="E206" s="191"/>
      <c r="F206" s="191"/>
      <c r="K206" s="191"/>
    </row>
    <row r="207" spans="3:11">
      <c r="C207" s="227"/>
      <c r="D207" s="191"/>
      <c r="E207" s="191"/>
      <c r="F207" s="191"/>
      <c r="K207" s="191"/>
    </row>
    <row r="208" spans="3:11">
      <c r="C208" s="227"/>
      <c r="D208" s="191"/>
      <c r="E208" s="191"/>
      <c r="F208" s="191"/>
      <c r="K208" s="191"/>
    </row>
    <row r="209" spans="3:11">
      <c r="C209" s="227"/>
      <c r="D209" s="191"/>
      <c r="E209" s="191"/>
      <c r="F209" s="191"/>
      <c r="K209" s="191"/>
    </row>
    <row r="210" spans="3:11">
      <c r="C210" s="227"/>
      <c r="D210" s="191"/>
      <c r="E210" s="191"/>
      <c r="F210" s="191"/>
      <c r="K210" s="191"/>
    </row>
    <row r="211" spans="3:11">
      <c r="C211" s="227"/>
      <c r="D211" s="191"/>
      <c r="E211" s="191"/>
      <c r="F211" s="191"/>
      <c r="K211" s="191"/>
    </row>
    <row r="212" spans="3:11">
      <c r="C212" s="227"/>
      <c r="D212" s="191"/>
      <c r="E212" s="191"/>
      <c r="F212" s="191"/>
      <c r="K212" s="191"/>
    </row>
    <row r="213" spans="3:11">
      <c r="C213" s="227"/>
      <c r="D213" s="191"/>
      <c r="E213" s="191"/>
      <c r="F213" s="191"/>
      <c r="K213" s="191"/>
    </row>
    <row r="214" spans="3:11">
      <c r="C214" s="227"/>
      <c r="D214" s="191"/>
      <c r="E214" s="191"/>
      <c r="F214" s="191"/>
      <c r="K214" s="191"/>
    </row>
    <row r="215" spans="3:11">
      <c r="C215" s="227"/>
      <c r="D215" s="191"/>
      <c r="E215" s="191"/>
      <c r="F215" s="191"/>
      <c r="K215" s="191"/>
    </row>
    <row r="216" spans="3:11">
      <c r="C216" s="227"/>
      <c r="D216" s="191"/>
      <c r="E216" s="191"/>
      <c r="F216" s="191"/>
      <c r="K216" s="191"/>
    </row>
    <row r="217" spans="3:11">
      <c r="C217" s="227"/>
      <c r="D217" s="191"/>
      <c r="E217" s="191"/>
      <c r="F217" s="191"/>
      <c r="K217" s="191"/>
    </row>
    <row r="218" spans="3:11">
      <c r="C218" s="227"/>
      <c r="D218" s="191"/>
      <c r="E218" s="191"/>
      <c r="F218" s="191"/>
      <c r="K218" s="191"/>
    </row>
    <row r="219" spans="3:11">
      <c r="C219" s="227"/>
      <c r="D219" s="191"/>
      <c r="E219" s="191"/>
      <c r="F219" s="191"/>
      <c r="K219" s="191"/>
    </row>
    <row r="220" spans="3:11">
      <c r="C220" s="227"/>
      <c r="D220" s="191"/>
      <c r="E220" s="191"/>
      <c r="F220" s="191"/>
      <c r="K220" s="191"/>
    </row>
    <row r="221" spans="3:11">
      <c r="C221" s="227"/>
      <c r="D221" s="191"/>
      <c r="E221" s="191"/>
      <c r="F221" s="191"/>
      <c r="K221" s="191"/>
    </row>
    <row r="222" spans="3:11">
      <c r="C222" s="227"/>
      <c r="D222" s="191"/>
      <c r="E222" s="191"/>
      <c r="F222" s="191"/>
      <c r="K222" s="191"/>
    </row>
    <row r="223" spans="3:11">
      <c r="C223" s="227"/>
      <c r="D223" s="191"/>
      <c r="E223" s="191"/>
      <c r="F223" s="191"/>
      <c r="K223" s="191"/>
    </row>
    <row r="224" spans="3:11">
      <c r="C224" s="227"/>
      <c r="D224" s="191"/>
      <c r="E224" s="191"/>
      <c r="F224" s="191"/>
      <c r="K224" s="191"/>
    </row>
    <row r="225" spans="3:11">
      <c r="C225" s="227"/>
      <c r="D225" s="191"/>
      <c r="E225" s="191"/>
      <c r="F225" s="191"/>
      <c r="K225" s="191"/>
    </row>
    <row r="226" spans="3:11">
      <c r="C226" s="227"/>
      <c r="D226" s="191"/>
      <c r="E226" s="191"/>
      <c r="F226" s="191"/>
      <c r="K226" s="191"/>
    </row>
    <row r="227" spans="3:11">
      <c r="C227" s="227"/>
      <c r="D227" s="191"/>
      <c r="E227" s="191"/>
      <c r="F227" s="191"/>
      <c r="K227" s="191"/>
    </row>
    <row r="228" spans="3:11">
      <c r="C228" s="227"/>
      <c r="D228" s="191"/>
      <c r="E228" s="191"/>
      <c r="F228" s="191"/>
      <c r="K228" s="191"/>
    </row>
    <row r="229" spans="3:11">
      <c r="C229" s="227"/>
      <c r="D229" s="191"/>
      <c r="E229" s="191"/>
      <c r="F229" s="191"/>
      <c r="K229" s="191"/>
    </row>
    <row r="230" spans="3:11">
      <c r="C230" s="227"/>
      <c r="D230" s="191"/>
      <c r="E230" s="191"/>
      <c r="F230" s="191"/>
      <c r="K230" s="191"/>
    </row>
    <row r="231" spans="3:11">
      <c r="C231" s="227"/>
      <c r="D231" s="191"/>
      <c r="E231" s="191"/>
      <c r="F231" s="191"/>
      <c r="K231" s="191"/>
    </row>
    <row r="232" spans="3:11">
      <c r="C232" s="227"/>
      <c r="D232" s="191"/>
      <c r="E232" s="191"/>
      <c r="F232" s="191"/>
      <c r="K232" s="191"/>
    </row>
    <row r="233" spans="3:11">
      <c r="C233" s="227"/>
      <c r="D233" s="191"/>
      <c r="E233" s="191"/>
      <c r="F233" s="191"/>
      <c r="K233" s="191"/>
    </row>
    <row r="234" spans="3:11">
      <c r="C234" s="227"/>
      <c r="D234" s="191"/>
      <c r="E234" s="191"/>
      <c r="F234" s="191"/>
      <c r="K234" s="191"/>
    </row>
    <row r="235" spans="3:11">
      <c r="C235" s="227"/>
      <c r="D235" s="191"/>
      <c r="E235" s="191"/>
      <c r="F235" s="191"/>
      <c r="K235" s="191"/>
    </row>
    <row r="236" spans="3:11">
      <c r="C236" s="227"/>
      <c r="D236" s="191"/>
      <c r="E236" s="191"/>
      <c r="F236" s="191"/>
      <c r="K236" s="191"/>
    </row>
    <row r="237" spans="3:11">
      <c r="C237" s="227"/>
      <c r="D237" s="191"/>
      <c r="E237" s="191"/>
      <c r="F237" s="191"/>
      <c r="K237" s="191"/>
    </row>
    <row r="238" spans="3:11">
      <c r="C238" s="227"/>
      <c r="D238" s="191"/>
      <c r="E238" s="191"/>
      <c r="F238" s="191"/>
      <c r="K238" s="191"/>
    </row>
  </sheetData>
  <phoneticPr fontId="29" type="noConversion"/>
  <hyperlinks>
    <hyperlink ref="K40" r:id="rId1" xr:uid="{00000000-0004-0000-0900-000000000000}"/>
    <hyperlink ref="K41" r:id="rId2" xr:uid="{00000000-0004-0000-0900-000001000000}"/>
    <hyperlink ref="K5" r:id="rId3" display="eemwong@ee.ust.hk" xr:uid="{00000000-0004-0000-0900-000002000000}"/>
    <hyperlink ref="K7" r:id="rId4" display="marco.tartagni@unibo.it" xr:uid="{00000000-0004-0000-0900-000003000000}"/>
  </hyperlinks>
  <pageMargins left="0.7" right="0.7" top="0.75" bottom="0.75" header="0" footer="0"/>
  <pageSetup orientation="portrait" r:id="rId5"/>
  <drawing r:id="rId6"/>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L1000"/>
  <sheetViews>
    <sheetView workbookViewId="0">
      <selection activeCell="L34" sqref="L34"/>
    </sheetView>
  </sheetViews>
  <sheetFormatPr baseColWidth="10" defaultColWidth="12.6640625" defaultRowHeight="15" customHeight="1"/>
  <cols>
    <col min="1" max="2" width="7.6640625" style="338" customWidth="1"/>
    <col min="3" max="4" width="18.83203125" style="338" customWidth="1"/>
    <col min="5" max="6" width="7.6640625" style="338" customWidth="1"/>
    <col min="7" max="7" width="9" style="338" bestFit="1" customWidth="1"/>
    <col min="8" max="8" width="18.83203125" style="338" customWidth="1"/>
    <col min="9" max="10" width="7.6640625" style="338" customWidth="1"/>
    <col min="11" max="11" width="9" style="338" customWidth="1"/>
    <col min="12" max="12" width="18.83203125" style="338" customWidth="1"/>
    <col min="13" max="26" width="7.6640625" style="338" customWidth="1"/>
    <col min="27" max="16384" width="12.6640625" style="338"/>
  </cols>
  <sheetData>
    <row r="2" spans="2:12">
      <c r="B2" s="337" t="s">
        <v>186</v>
      </c>
      <c r="C2" s="337" t="s">
        <v>228</v>
      </c>
      <c r="D2" s="337" t="s">
        <v>657</v>
      </c>
      <c r="F2" s="337" t="s">
        <v>187</v>
      </c>
      <c r="G2" s="337" t="s">
        <v>228</v>
      </c>
      <c r="H2" s="337" t="s">
        <v>657</v>
      </c>
      <c r="I2" s="339"/>
      <c r="J2" s="340" t="s">
        <v>188</v>
      </c>
      <c r="K2" s="341" t="s">
        <v>228</v>
      </c>
      <c r="L2" s="337" t="s">
        <v>657</v>
      </c>
    </row>
    <row r="3" spans="2:12">
      <c r="B3" s="342" t="s">
        <v>21</v>
      </c>
      <c r="C3" s="343">
        <f>(ALT!D20)+(EDT!D22)+(NC!D19)+(MS!D20)+(MT!D20)+(ODI!D19)+(PMA!D20)+(RSD!D19)+(SMB!D19)</f>
        <v>14</v>
      </c>
      <c r="D3" s="344">
        <f>C3/C6</f>
        <v>0.11864406779661017</v>
      </c>
      <c r="F3" s="345" t="s">
        <v>46</v>
      </c>
      <c r="G3" s="346">
        <f>(ALT!G20)+(EDT!G22)+(NC!G19)+(MS!G20)+(MT!G20)+(ODI!G19)+(PMA!G20)+(RSD!G19)+(SMB!G19)</f>
        <v>35</v>
      </c>
      <c r="H3" s="344">
        <f>G3/G6</f>
        <v>0.29661016949152541</v>
      </c>
      <c r="I3" s="339"/>
      <c r="J3" s="345" t="s">
        <v>23</v>
      </c>
      <c r="K3" s="346">
        <f>(ALT!J20)+(EDT!J22)+(NC!J19)+(MS!J20)+(MT!J20)+(ODI!J19)+(PMA!J20)+(RSD!J19)+(SMB!J19)</f>
        <v>85</v>
      </c>
      <c r="L3" s="344">
        <f>K3/K6</f>
        <v>0.72033898305084743</v>
      </c>
    </row>
    <row r="4" spans="2:12">
      <c r="B4" s="342" t="s">
        <v>38</v>
      </c>
      <c r="C4" s="343">
        <f>(ALT!D21)+(EDT!D23)+(NC!D20)+(MS!D21)+(MT!D21)+(ODI!D20)+(PMA!D21)+(RSD!D20)+(SMB!D20)</f>
        <v>42</v>
      </c>
      <c r="D4" s="344">
        <f>C4/C6</f>
        <v>0.3559322033898305</v>
      </c>
      <c r="F4" s="345" t="s">
        <v>199</v>
      </c>
      <c r="G4" s="346">
        <f>(ALT!G21)+(EDT!G23)+(NC!G20)+(MS!G21)+(MT!G21)+(ODI!G20)+(PMA!G21)+(RSD!G20)+(SMB!G20)</f>
        <v>40</v>
      </c>
      <c r="H4" s="344">
        <f>G4/G6</f>
        <v>0.33898305084745761</v>
      </c>
      <c r="I4" s="339"/>
      <c r="J4" s="345" t="s">
        <v>8</v>
      </c>
      <c r="K4" s="346">
        <f>(ALT!J21)+(EDT!J23)+(NC!J20)+(MS!J21)+(MT!J21)+(ODI!J20)+(PMA!J21)+(RSD!J20)+(SMB!J20)</f>
        <v>33</v>
      </c>
      <c r="L4" s="344">
        <f>K4/K6</f>
        <v>0.27966101694915252</v>
      </c>
    </row>
    <row r="5" spans="2:12">
      <c r="B5" s="342" t="s">
        <v>11</v>
      </c>
      <c r="C5" s="343">
        <f>(ALT!D22)+(EDT!D24)+(NC!D21)+(MS!D22)+(MT!D22)+(ODI!D21)+(PMA!D22)+(RSD!D21)+(SMB!D21)</f>
        <v>62</v>
      </c>
      <c r="D5" s="344">
        <f>C5/C6</f>
        <v>0.52542372881355937</v>
      </c>
      <c r="F5" s="345" t="s">
        <v>111</v>
      </c>
      <c r="G5" s="346">
        <f>(ALT!G22)+(EDT!G24)+(NC!G21)+(MS!G22)+(MT!G22)+(ODI!G21)+(PMA!G22)+(RSD!G21)+(SMB!G21)</f>
        <v>43</v>
      </c>
      <c r="H5" s="344">
        <f>G5/G6</f>
        <v>0.36440677966101692</v>
      </c>
      <c r="I5" s="339"/>
      <c r="J5" s="345"/>
      <c r="K5" s="346"/>
      <c r="L5" s="344"/>
    </row>
    <row r="6" spans="2:12">
      <c r="C6" s="339">
        <f>C3+C4+C5</f>
        <v>118</v>
      </c>
      <c r="D6" s="339"/>
      <c r="E6" s="339"/>
      <c r="F6" s="339"/>
      <c r="G6" s="339">
        <f>G3+G4+G5</f>
        <v>118</v>
      </c>
      <c r="H6" s="339"/>
      <c r="I6" s="339"/>
      <c r="J6" s="339"/>
      <c r="K6" s="339">
        <f>K3+K4+K5</f>
        <v>118</v>
      </c>
      <c r="L6" s="339"/>
    </row>
    <row r="7" spans="2:12">
      <c r="B7" s="347"/>
      <c r="C7" s="347"/>
      <c r="D7" s="347"/>
      <c r="E7" s="347"/>
      <c r="F7" s="347"/>
      <c r="G7" s="347"/>
      <c r="H7" s="347"/>
      <c r="I7" s="347"/>
      <c r="J7" s="347"/>
      <c r="K7" s="347"/>
      <c r="L7" s="347"/>
    </row>
    <row r="8" spans="2:12">
      <c r="B8" s="347"/>
      <c r="C8" s="347"/>
      <c r="D8" s="347"/>
      <c r="E8" s="347"/>
      <c r="F8" s="347"/>
      <c r="G8" s="347"/>
      <c r="H8" s="347"/>
      <c r="I8" s="347"/>
      <c r="J8" s="347"/>
      <c r="K8" s="347"/>
      <c r="L8" s="347"/>
    </row>
    <row r="9" spans="2:12">
      <c r="B9" s="347"/>
      <c r="C9" s="347"/>
      <c r="D9" s="347"/>
      <c r="E9" s="347"/>
      <c r="F9" s="347"/>
      <c r="G9" s="347"/>
      <c r="H9" s="347"/>
      <c r="I9" s="347"/>
      <c r="J9" s="347"/>
      <c r="K9" s="347"/>
      <c r="L9" s="347"/>
    </row>
    <row r="10" spans="2:12">
      <c r="B10" s="347"/>
      <c r="C10" s="347"/>
      <c r="D10" s="347"/>
      <c r="E10" s="347"/>
      <c r="F10" s="347"/>
      <c r="G10" s="347"/>
      <c r="H10" s="347"/>
      <c r="I10" s="347"/>
      <c r="J10" s="347"/>
      <c r="K10" s="347"/>
      <c r="L10" s="347"/>
    </row>
    <row r="11" spans="2:12">
      <c r="B11" s="347"/>
      <c r="C11" s="347"/>
      <c r="D11" s="347"/>
      <c r="E11" s="347"/>
      <c r="F11" s="347"/>
      <c r="G11" s="347"/>
      <c r="H11" s="347"/>
      <c r="I11" s="347"/>
      <c r="J11" s="347"/>
      <c r="K11" s="347"/>
      <c r="L11" s="347"/>
    </row>
    <row r="12" spans="2:12">
      <c r="B12" s="347"/>
      <c r="C12" s="347"/>
      <c r="D12" s="347"/>
      <c r="E12" s="347"/>
      <c r="F12" s="347"/>
      <c r="G12" s="347"/>
      <c r="H12" s="347"/>
      <c r="I12" s="347"/>
      <c r="J12" s="347"/>
      <c r="K12" s="347"/>
      <c r="L12" s="347"/>
    </row>
    <row r="13" spans="2:12">
      <c r="B13" s="347"/>
      <c r="C13" s="347"/>
      <c r="D13" s="347"/>
      <c r="E13" s="347"/>
      <c r="F13" s="347"/>
      <c r="G13" s="347"/>
      <c r="H13" s="347"/>
      <c r="I13" s="347"/>
      <c r="J13" s="347"/>
      <c r="K13" s="347"/>
      <c r="L13" s="347"/>
    </row>
    <row r="14" spans="2:12">
      <c r="B14" s="347"/>
      <c r="C14" s="347"/>
      <c r="D14" s="347"/>
      <c r="E14" s="347"/>
      <c r="F14" s="347"/>
      <c r="G14" s="347"/>
      <c r="H14" s="347"/>
      <c r="I14" s="347"/>
      <c r="J14" s="347"/>
      <c r="K14" s="347"/>
      <c r="L14" s="347"/>
    </row>
    <row r="15" spans="2:12">
      <c r="B15" s="347"/>
      <c r="C15" s="347"/>
      <c r="D15" s="347"/>
      <c r="E15" s="347"/>
      <c r="F15" s="347"/>
      <c r="G15" s="347"/>
      <c r="H15" s="347"/>
      <c r="I15" s="347"/>
      <c r="J15" s="347"/>
      <c r="K15" s="347"/>
      <c r="L15" s="347"/>
    </row>
    <row r="16" spans="2:12">
      <c r="B16" s="347"/>
      <c r="C16" s="347"/>
      <c r="D16" s="347"/>
      <c r="E16" s="347"/>
      <c r="F16" s="347"/>
      <c r="G16" s="347"/>
      <c r="H16" s="347"/>
      <c r="I16" s="347"/>
      <c r="J16" s="347"/>
      <c r="K16" s="347"/>
      <c r="L16" s="347"/>
    </row>
    <row r="17" spans="2:12">
      <c r="B17" s="347"/>
      <c r="C17" s="347"/>
      <c r="D17" s="347"/>
      <c r="E17" s="347"/>
      <c r="F17" s="347"/>
      <c r="G17" s="347"/>
      <c r="H17" s="347"/>
      <c r="I17" s="347"/>
      <c r="J17" s="347"/>
      <c r="K17" s="347"/>
      <c r="L17" s="347"/>
    </row>
    <row r="21" spans="2:12" ht="15.75" customHeight="1"/>
    <row r="22" spans="2:12" ht="15.75" customHeight="1"/>
    <row r="23" spans="2:12" ht="15.75" customHeight="1"/>
    <row r="24" spans="2:12" ht="15.75" customHeight="1"/>
    <row r="25" spans="2:12" ht="15.75" customHeight="1"/>
    <row r="26" spans="2:12" ht="15.75" customHeight="1"/>
    <row r="27" spans="2:12" ht="15.75" customHeight="1"/>
    <row r="28" spans="2:12" ht="15.75" customHeight="1"/>
    <row r="29" spans="2:12" ht="15.75" customHeight="1"/>
    <row r="30" spans="2:12" ht="15.75" customHeight="1"/>
    <row r="31" spans="2:12" ht="15.75" customHeight="1"/>
    <row r="32" spans="2: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honeticPr fontId="29" type="noConversion"/>
  <pageMargins left="0.7" right="0.7" top="0.75" bottom="0.75" header="0" footer="0"/>
  <pageSetup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5"/>
  <sheetViews>
    <sheetView topLeftCell="J1" workbookViewId="0">
      <selection activeCell="T34" sqref="T34"/>
    </sheetView>
  </sheetViews>
  <sheetFormatPr baseColWidth="10" defaultColWidth="12.6640625" defaultRowHeight="15"/>
  <cols>
    <col min="1" max="1" width="23.6640625" style="55" bestFit="1" customWidth="1"/>
    <col min="2" max="3" width="7.6640625" style="55" customWidth="1"/>
    <col min="4" max="4" width="7.5" style="55" customWidth="1"/>
    <col min="5" max="5" width="7.6640625" style="55" customWidth="1"/>
    <col min="6" max="6" width="7.1640625" style="55" customWidth="1"/>
    <col min="7" max="9" width="7.6640625" style="55" customWidth="1"/>
    <col min="10" max="10" width="8.1640625" style="55" customWidth="1"/>
    <col min="11" max="11" width="8.6640625" style="55" customWidth="1"/>
    <col min="12" max="14" width="7.6640625" style="55" customWidth="1"/>
    <col min="15" max="15" width="15.83203125" style="55" bestFit="1" customWidth="1"/>
    <col min="16" max="25" width="7.6640625" style="91" customWidth="1"/>
    <col min="26" max="27" width="7.6640625" style="55" customWidth="1"/>
    <col min="28" max="16384" width="12.6640625" style="55"/>
  </cols>
  <sheetData>
    <row r="1" spans="1:25">
      <c r="A1" s="348" t="s">
        <v>658</v>
      </c>
      <c r="B1" s="349" t="s">
        <v>87</v>
      </c>
      <c r="C1" s="349" t="s">
        <v>92</v>
      </c>
      <c r="D1" s="349" t="s">
        <v>169</v>
      </c>
      <c r="E1" s="349" t="s">
        <v>321</v>
      </c>
      <c r="F1" s="349" t="s">
        <v>96</v>
      </c>
      <c r="G1" s="349" t="s">
        <v>97</v>
      </c>
      <c r="H1" s="349" t="s">
        <v>782</v>
      </c>
      <c r="I1" s="349" t="s">
        <v>783</v>
      </c>
      <c r="J1" s="349" t="s">
        <v>784</v>
      </c>
      <c r="K1" s="507" t="s">
        <v>1072</v>
      </c>
      <c r="L1" s="510" t="s">
        <v>1071</v>
      </c>
      <c r="M1" s="510" t="s">
        <v>1082</v>
      </c>
      <c r="N1" s="67"/>
      <c r="O1" s="348" t="s">
        <v>658</v>
      </c>
      <c r="P1" s="349" t="s">
        <v>659</v>
      </c>
      <c r="Q1" s="349" t="s">
        <v>87</v>
      </c>
      <c r="R1" s="349" t="s">
        <v>92</v>
      </c>
      <c r="S1" s="349" t="s">
        <v>169</v>
      </c>
      <c r="T1" s="349" t="s">
        <v>321</v>
      </c>
      <c r="U1" s="349" t="s">
        <v>96</v>
      </c>
      <c r="V1" s="349" t="s">
        <v>97</v>
      </c>
      <c r="W1" s="349" t="s">
        <v>101</v>
      </c>
      <c r="X1" s="349" t="s">
        <v>102</v>
      </c>
      <c r="Y1" s="349" t="s">
        <v>107</v>
      </c>
    </row>
    <row r="2" spans="1:25">
      <c r="A2" s="54" t="s">
        <v>90</v>
      </c>
      <c r="B2" s="350">
        <f>COUNTIF(ALT!$F$3:$F$15,$A2)</f>
        <v>1</v>
      </c>
      <c r="C2" s="350">
        <f>COUNTIF(EDT!$F$3:$F$19,$A2)</f>
        <v>0</v>
      </c>
      <c r="D2" s="351">
        <f>COUNTIF(NC!$F$3:$F$15,$A2)</f>
        <v>1</v>
      </c>
      <c r="E2" s="351">
        <f>COUNTIF(PMA!$F$3:$F$15,$A2)</f>
        <v>0</v>
      </c>
      <c r="F2" s="351">
        <f>COUNTIF(MS!$F$3:$F$15,$A2)</f>
        <v>0</v>
      </c>
      <c r="G2" s="351">
        <f>COUNTIF(MT!$F$3:$F$15,$A2)</f>
        <v>1</v>
      </c>
      <c r="H2" s="351">
        <f>COUNTIF(ODI!$F$3:$F$15,$A2)</f>
        <v>0</v>
      </c>
      <c r="I2" s="350">
        <f>COUNTIF(RSD!$F$3:$F$16,$A2)</f>
        <v>1</v>
      </c>
      <c r="J2" s="350">
        <f>COUNTIF(SMB!$F$3:$F$15,$A2)</f>
        <v>0</v>
      </c>
      <c r="K2" s="352">
        <f>SUM(B2:J2)</f>
        <v>4</v>
      </c>
      <c r="L2" s="55">
        <v>1</v>
      </c>
      <c r="M2" s="55">
        <f>K2-L2</f>
        <v>3</v>
      </c>
      <c r="O2" s="54" t="s">
        <v>90</v>
      </c>
      <c r="P2" s="352">
        <f>SUM(Q2:Y2)</f>
        <v>1</v>
      </c>
      <c r="Q2" s="351">
        <f>COUNTIF('2024 invited speakers'!$E$3:$E$4,$O2)</f>
        <v>1</v>
      </c>
      <c r="R2" s="351">
        <f>COUNTIF('2024 invited speakers'!E$8:E$9,$O2)</f>
        <v>0</v>
      </c>
      <c r="S2" s="351">
        <f>COUNTIF('2024 invited speakers'!E$13:E$15,$O2)</f>
        <v>0</v>
      </c>
      <c r="T2" s="351">
        <f>COUNTIF('2024 invited speakers'!E$19:E$22,$O2)</f>
        <v>0</v>
      </c>
      <c r="U2" s="351">
        <f>COUNTIF('2024 invited speakers'!E$26:E$27,$O2)</f>
        <v>0</v>
      </c>
      <c r="V2" s="351">
        <f>COUNTIF('2024 invited speakers'!E$32:E$34,$O2)</f>
        <v>0</v>
      </c>
      <c r="W2" s="351">
        <f>COUNTIF('2024 invited speakers'!E$39:E$43,$O2)</f>
        <v>0</v>
      </c>
      <c r="X2" s="351">
        <f>COUNTIF('2024 invited speakers'!E$47:E$50,$O2)</f>
        <v>0</v>
      </c>
      <c r="Y2" s="351">
        <f>COUNTIF('2024 invited speakers'!E$54:E$55,$O2)</f>
        <v>0</v>
      </c>
    </row>
    <row r="3" spans="1:25">
      <c r="A3" s="54" t="s">
        <v>660</v>
      </c>
      <c r="B3" s="351">
        <f>SUMPRODUCT(ISNUMBER(SEARCH("*SCC*",ALT!$C$3:$C$15))*ISNUMBER(SEARCH($A2,ALT!$F$3:$F$15)))+SUMPRODUCT(ISNUMBER(SEARCH("*Returning*",ALT!$C$3:$C$15))*ISNUMBER(SEARCH($A2,ALT!$F$3:$F$15)))</f>
        <v>1</v>
      </c>
      <c r="C3" s="351">
        <f>SUMPRODUCT(ISNUMBER(SEARCH("*SCC*",EDT!$C$3:$C$19))*ISNUMBER(SEARCH($A2,EDT!$F$3:$F$19)))+SUMPRODUCT(ISNUMBER(SEARCH("*Returning*",EDT!$C$3:$C$19))*ISNUMBER(SEARCH($A2,EDT!$F$3:$F$19)))</f>
        <v>0</v>
      </c>
      <c r="D3" s="351">
        <f>SUMPRODUCT(ISNUMBER(SEARCH("*SCC*",NC!$C$3:$C$15))*ISNUMBER(SEARCH($A2,NC!$F$3:$F$15)))+SUMPRODUCT(ISNUMBER(SEARCH("*Returning*",NC!$C$3:$C$15))*ISNUMBER(SEARCH($A2,NC!$F$3:$F$15)))</f>
        <v>1</v>
      </c>
      <c r="E3" s="351">
        <f>SUMPRODUCT(ISNUMBER(SEARCH("*SCC*",PMA!$C$3:$C$15))*ISNUMBER(SEARCH($A2,PMA!$F$3:$F$15)))+SUMPRODUCT(ISNUMBER(SEARCH("*Returning*",PMA!$C$3:$C$15))*ISNUMBER(SEARCH($A2,PMA!$F$3:$F$15)))</f>
        <v>0</v>
      </c>
      <c r="F3" s="351">
        <f>SUMPRODUCT(ISNUMBER(SEARCH("*SCC*",MS!$C$3:$C$15))*ISNUMBER(SEARCH($A2,MS!$F$3:$F$15)))+SUMPRODUCT(ISNUMBER(SEARCH("*Returning*",MS!$C$3:$C$15))*ISNUMBER(SEARCH($A2,MS!$F$3:$F$15)))</f>
        <v>0</v>
      </c>
      <c r="G3" s="351">
        <f>SUMPRODUCT(ISNUMBER(SEARCH("*SCC*",MT!$C$3:$C$15))*ISNUMBER(SEARCH($A2,MT!$F$3:$F$15)))+SUMPRODUCT(ISNUMBER(SEARCH("*Returning*",MT!$C$3:$C$15))*ISNUMBER(SEARCH($A2,MT!$F$3:$F$15)))</f>
        <v>1</v>
      </c>
      <c r="H3" s="351">
        <f>SUMPRODUCT(ISNUMBER(SEARCH("*SCC*",ODI!$C$3:$C$15))*ISNUMBER(SEARCH($A2,ODI!$F$3:$F$15)))+SUMPRODUCT(ISNUMBER(SEARCH("*Returning*",ODI!$C$3:$C$15))*ISNUMBER(SEARCH($A2,ODI!$F$3:$F$15)))</f>
        <v>0</v>
      </c>
      <c r="I3" s="351">
        <f>SUMPRODUCT(ISNUMBER(SEARCH("*SCC*",RSD!$C$3:$C$16))*ISNUMBER(SEARCH($A2,RSD!$F$3:$F$16)))+SUMPRODUCT(ISNUMBER(SEARCH("*Returning*",RSD!$C$3:$C$16))*ISNUMBER(SEARCH($A2,RSD!$F$3:$F$16)))</f>
        <v>0</v>
      </c>
      <c r="J3" s="351">
        <f>SUMPRODUCT(ISNUMBER(SEARCH("*SCC*",SMB!$C$3:$C$15))*ISNUMBER(SEARCH($A2,SMB!$F$3:$F$15)))+SUMPRODUCT(ISNUMBER(SEARCH("*Returning*",SMB!$C$3:$C$15))*ISNUMBER(SEARCH($A2,SMB!$F$3:$F$15)))</f>
        <v>0</v>
      </c>
      <c r="K3" s="352">
        <f t="shared" ref="K3:K25" si="0">SUM(B3:J3)</f>
        <v>3</v>
      </c>
      <c r="M3" s="55">
        <f t="shared" ref="M3:M29" si="1">K3-L3</f>
        <v>3</v>
      </c>
      <c r="O3" s="353" t="s">
        <v>69</v>
      </c>
      <c r="P3" s="354">
        <f>SUM(Q3:Y3)</f>
        <v>0</v>
      </c>
      <c r="Q3" s="351">
        <f>COUNTIF('2024 invited speakers'!$E$3:$E$4,$O3)</f>
        <v>0</v>
      </c>
      <c r="R3" s="351">
        <f>COUNTIF('2024 invited speakers'!E$8:E$9,$O3)</f>
        <v>0</v>
      </c>
      <c r="S3" s="351">
        <f>COUNTIF('2024 invited speakers'!E$13:E$15,$O3)</f>
        <v>0</v>
      </c>
      <c r="T3" s="351">
        <f>COUNTIF('2024 invited speakers'!E$19:E$22,$O3)</f>
        <v>0</v>
      </c>
      <c r="U3" s="351">
        <f>COUNTIF('2024 invited speakers'!E$26:E$27,$O3)</f>
        <v>0</v>
      </c>
      <c r="V3" s="351">
        <f>COUNTIF('2024 invited speakers'!E$32:E$34,$O3)</f>
        <v>0</v>
      </c>
      <c r="W3" s="351">
        <f>COUNTIF('2024 invited speakers'!E$39:E$43,$O3)</f>
        <v>0</v>
      </c>
      <c r="X3" s="351">
        <f>COUNTIF('2024 invited speakers'!E$47:E$50,$O3)</f>
        <v>0</v>
      </c>
      <c r="Y3" s="351">
        <f>COUNTIF('2024 invited speakers'!E$54:E$55,$O3)</f>
        <v>0</v>
      </c>
    </row>
    <row r="4" spans="1:25">
      <c r="A4" s="353" t="s">
        <v>69</v>
      </c>
      <c r="B4" s="512">
        <f>COUNTIF(ALT!$F$3:$F$15,$A4)</f>
        <v>1</v>
      </c>
      <c r="C4" s="512">
        <f>COUNTIF(EDT!$F$3:$F$19,$A4)</f>
        <v>0</v>
      </c>
      <c r="D4" s="355">
        <f>COUNTIF(NC!$F$3:$F$15,$A4)</f>
        <v>0</v>
      </c>
      <c r="E4" s="512">
        <f>COUNTIF(PMA!$F$3:$F$15,$A4)</f>
        <v>0</v>
      </c>
      <c r="F4" s="355">
        <f>COUNTIF(MS!$F$3:$F$15,$A4)</f>
        <v>1</v>
      </c>
      <c r="G4" s="355">
        <f>COUNTIF(MT!$F$3:$F$15,$A4)</f>
        <v>1</v>
      </c>
      <c r="H4" s="355">
        <f>COUNTIF(ODI!$F$3:$F$15,$A4)</f>
        <v>0</v>
      </c>
      <c r="I4" s="355">
        <f>COUNTIF(RSD!$F$3:$F$16,$A4)</f>
        <v>1</v>
      </c>
      <c r="J4" s="355">
        <f>COUNTIF(SMB!$F$3:$F$15,$A4)</f>
        <v>0</v>
      </c>
      <c r="K4" s="354">
        <f t="shared" si="0"/>
        <v>4</v>
      </c>
      <c r="M4" s="117">
        <f t="shared" si="1"/>
        <v>4</v>
      </c>
      <c r="O4" s="54" t="s">
        <v>54</v>
      </c>
      <c r="P4" s="352">
        <f t="shared" ref="P4:P23" si="2">SUM(Q4:Y4)</f>
        <v>0</v>
      </c>
      <c r="Q4" s="351">
        <f>COUNTIF('2024 invited speakers'!$E$3:$E$4,$O4)</f>
        <v>0</v>
      </c>
      <c r="R4" s="351">
        <f>COUNTIF('2024 invited speakers'!E$8:E$9,$O4)</f>
        <v>0</v>
      </c>
      <c r="S4" s="351">
        <f>COUNTIF('2024 invited speakers'!E$13:E$15,$O4)</f>
        <v>0</v>
      </c>
      <c r="T4" s="351">
        <f>COUNTIF('2024 invited speakers'!E$19:E$22,$O4)</f>
        <v>0</v>
      </c>
      <c r="U4" s="351">
        <f>COUNTIF('2024 invited speakers'!E$26:E$27,$O4)</f>
        <v>0</v>
      </c>
      <c r="V4" s="351">
        <f>COUNTIF('2024 invited speakers'!E$32:E$34,$O4)</f>
        <v>0</v>
      </c>
      <c r="W4" s="351">
        <f>COUNTIF('2024 invited speakers'!E$39:E$43,$O4)</f>
        <v>0</v>
      </c>
      <c r="X4" s="351">
        <f>COUNTIF('2024 invited speakers'!E$47:E$50,$O4)</f>
        <v>0</v>
      </c>
      <c r="Y4" s="351">
        <f>COUNTIF('2024 invited speakers'!E$54:E$55,$O4)</f>
        <v>0</v>
      </c>
    </row>
    <row r="5" spans="1:25">
      <c r="A5" s="353" t="s">
        <v>661</v>
      </c>
      <c r="B5" s="355">
        <f>SUMPRODUCT(ISNUMBER(SEARCH("*SCC*",ALT!$C$3:$C$15))*ISNUMBER(SEARCH($A4,ALT!$F$3:$F$15)))+SUMPRODUCT(ISNUMBER(SEARCH("*Returning*",ALT!$C$3:$C$15))*ISNUMBER(SEARCH($A4,ALT!$F$3:$F$15)))</f>
        <v>0</v>
      </c>
      <c r="C5" s="355">
        <f>SUMPRODUCT(ISNUMBER(SEARCH("*SCC*",EDT!$C$3:$C$19))*ISNUMBER(SEARCH($A4,EDT!$F$3:$F$19)))+SUMPRODUCT(ISNUMBER(SEARCH("*Returning*",EDT!$C$3:$C$19))*ISNUMBER(SEARCH($A4,EDT!$F$3:$F$19)))</f>
        <v>0</v>
      </c>
      <c r="D5" s="355">
        <f>SUMPRODUCT(ISNUMBER(SEARCH("*SCC*",NC!$C$3:$C$15))*ISNUMBER(SEARCH($A4,NC!$F$3:$F$15)))+SUMPRODUCT(ISNUMBER(SEARCH("*Returning*",NC!$C$3:$C$15))*ISNUMBER(SEARCH($A4,NC!$F$3:$F$15)))</f>
        <v>0</v>
      </c>
      <c r="E5" s="355">
        <f>SUMPRODUCT(ISNUMBER(SEARCH("*SCC*",PMA!$C$3:$C$15))*ISNUMBER(SEARCH($A4,PMA!$F$3:$F$15)))+SUMPRODUCT(ISNUMBER(SEARCH("*Returning*",PMA!$C$3:$C$15))*ISNUMBER(SEARCH($A4,PMA!$F$3:$F$15)))</f>
        <v>0</v>
      </c>
      <c r="F5" s="355">
        <f>SUMPRODUCT(ISNUMBER(SEARCH("*SCC*",MS!$C$3:$C$15))*ISNUMBER(SEARCH($A4,MS!$F$3:$F$15)))+SUMPRODUCT(ISNUMBER(SEARCH("*Returning*",MS!$C$3:$C$15))*ISNUMBER(SEARCH($A4,MS!$F$3:$F$15)))</f>
        <v>1</v>
      </c>
      <c r="G5" s="355">
        <f>SUMPRODUCT(ISNUMBER(SEARCH("*SCC*",MT!$C$3:$C$15))*ISNUMBER(SEARCH($A4,MT!$F$3:$F$15)))+SUMPRODUCT(ISNUMBER(SEARCH("*Returning*",MT!$C$3:$C$15))*ISNUMBER(SEARCH($A4,MT!$F$3:$F$15)))</f>
        <v>1</v>
      </c>
      <c r="H5" s="355">
        <f>SUMPRODUCT(ISNUMBER(SEARCH("*SCC*",ODI!$C$3:$C$15))*ISNUMBER(SEARCH($A4,ODI!$F$3:$F$15)))+SUMPRODUCT(ISNUMBER(SEARCH("*Returning*",ODI!$C$3:$C$15))*ISNUMBER(SEARCH($A4,ODI!$F$3:$F$15)))</f>
        <v>0</v>
      </c>
      <c r="I5" s="355">
        <f>SUMPRODUCT(ISNUMBER(SEARCH("*SCC*",RSD!$C$3:$C$16))*ISNUMBER(SEARCH($A4,RSD!$F$3:$F$16)))+SUMPRODUCT(ISNUMBER(SEARCH("*Returning*",RSD!$C$3:$C$16))*ISNUMBER(SEARCH($A4,RSD!$F$3:$F$16)))</f>
        <v>1</v>
      </c>
      <c r="J5" s="355">
        <f>SUMPRODUCT(ISNUMBER(SEARCH("*SCC*",SMB!$C$3:$C$15))*ISNUMBER(SEARCH($A4,SMB!$F$3:$F$15)))+SUMPRODUCT(ISNUMBER(SEARCH("*Returning*",SMB!$C$3:$C$15))*ISNUMBER(SEARCH($A4,SMB!$F$3:$F$15)))</f>
        <v>0</v>
      </c>
      <c r="K5" s="354">
        <f t="shared" si="0"/>
        <v>3</v>
      </c>
      <c r="M5" s="55">
        <f t="shared" si="1"/>
        <v>3</v>
      </c>
      <c r="O5" s="353" t="s">
        <v>81</v>
      </c>
      <c r="P5" s="354">
        <f t="shared" si="2"/>
        <v>0</v>
      </c>
      <c r="Q5" s="351">
        <f>COUNTIF('2024 invited speakers'!$E$3:$E$4,$O5)</f>
        <v>0</v>
      </c>
      <c r="R5" s="351">
        <f>COUNTIF('2024 invited speakers'!E$8:E$9,$O5)</f>
        <v>0</v>
      </c>
      <c r="S5" s="351">
        <f>COUNTIF('2024 invited speakers'!E$13:E$15,$O5)</f>
        <v>0</v>
      </c>
      <c r="T5" s="351">
        <f>COUNTIF('2024 invited speakers'!E$19:E$22,$O5)</f>
        <v>0</v>
      </c>
      <c r="U5" s="351">
        <f>COUNTIF('2024 invited speakers'!E$26:E$27,$O5)</f>
        <v>0</v>
      </c>
      <c r="V5" s="351">
        <f>COUNTIF('2024 invited speakers'!E$32:E$34,$O5)</f>
        <v>0</v>
      </c>
      <c r="W5" s="351">
        <f>COUNTIF('2024 invited speakers'!E$39:E$43,$O5)</f>
        <v>0</v>
      </c>
      <c r="X5" s="351">
        <f>COUNTIF('2024 invited speakers'!E$47:E$50,$O5)</f>
        <v>0</v>
      </c>
      <c r="Y5" s="351">
        <f>COUNTIF('2024 invited speakers'!E$54:E$55,$O5)</f>
        <v>0</v>
      </c>
    </row>
    <row r="6" spans="1:25">
      <c r="A6" s="54" t="s">
        <v>54</v>
      </c>
      <c r="B6" s="350">
        <f>COUNTIF(ALT!$F$3:$F$15,$A6)</f>
        <v>1</v>
      </c>
      <c r="C6" s="350">
        <f>COUNTIF(EDT!$F$3:$F$19,$A6)</f>
        <v>1</v>
      </c>
      <c r="D6" s="351">
        <f>COUNTIF(NC!$F$3:$F$15,$A6)</f>
        <v>0</v>
      </c>
      <c r="E6" s="351">
        <f>COUNTIF(PMA!$F$3:$F$15,$A6)</f>
        <v>0</v>
      </c>
      <c r="F6" s="351">
        <f>COUNTIF(MS!$F$3:$F$15,$A6)</f>
        <v>0</v>
      </c>
      <c r="G6" s="351">
        <f>COUNTIF(MT!$F$3:$F$15,$A6)</f>
        <v>1</v>
      </c>
      <c r="H6" s="351">
        <f>COUNTIF(ODI!$F$3:$F$15,$A6)</f>
        <v>0</v>
      </c>
      <c r="I6" s="351">
        <f>COUNTIF(RSD!$F$3:$F$16,$A6)</f>
        <v>1</v>
      </c>
      <c r="J6" s="351">
        <f>COUNTIF(SMB!$F$3:$F$15,$A6)</f>
        <v>0</v>
      </c>
      <c r="K6" s="352">
        <f t="shared" si="0"/>
        <v>4</v>
      </c>
      <c r="L6" s="55">
        <v>1</v>
      </c>
      <c r="M6" s="55">
        <f t="shared" si="1"/>
        <v>3</v>
      </c>
      <c r="O6" s="54" t="s">
        <v>64</v>
      </c>
      <c r="P6" s="352">
        <f t="shared" si="2"/>
        <v>0</v>
      </c>
      <c r="Q6" s="351">
        <f>COUNTIF('2024 invited speakers'!$E$3:$E$4,$O6)</f>
        <v>0</v>
      </c>
      <c r="R6" s="351">
        <f>COUNTIF('2024 invited speakers'!E$8:E$9,$O6)</f>
        <v>0</v>
      </c>
      <c r="S6" s="351">
        <f>COUNTIF('2024 invited speakers'!E$13:E$15,$O6)</f>
        <v>0</v>
      </c>
      <c r="T6" s="351">
        <f>COUNTIF('2024 invited speakers'!E$19:E$22,$O6)</f>
        <v>0</v>
      </c>
      <c r="U6" s="351">
        <f>COUNTIF('2024 invited speakers'!E$26:E$27,$O6)</f>
        <v>0</v>
      </c>
      <c r="V6" s="351">
        <f>COUNTIF('2024 invited speakers'!E$32:E$34,$O6)</f>
        <v>0</v>
      </c>
      <c r="W6" s="351">
        <f>COUNTIF('2024 invited speakers'!E$39:E$43,$O6)</f>
        <v>0</v>
      </c>
      <c r="X6" s="351">
        <f>COUNTIF('2024 invited speakers'!E$47:E$50,$O6)</f>
        <v>0</v>
      </c>
      <c r="Y6" s="351">
        <f>COUNTIF('2024 invited speakers'!E$54:E$55,$O6)</f>
        <v>0</v>
      </c>
    </row>
    <row r="7" spans="1:25">
      <c r="A7" s="54" t="s">
        <v>662</v>
      </c>
      <c r="B7" s="351">
        <f>SUMPRODUCT(ISNUMBER(SEARCH("*SCC*",ALT!$C$3:$C$15))*ISNUMBER(SEARCH($A6,ALT!$F$3:$F$15)))+SUMPRODUCT(ISNUMBER(SEARCH("*Returning*",ALT!$C$3:$C$15))*ISNUMBER(SEARCH($A6,ALT!$F$3:$F$15)))</f>
        <v>0</v>
      </c>
      <c r="C7" s="351">
        <f>SUMPRODUCT(ISNUMBER(SEARCH("*SCC*",EDT!$C$3:$C$19))*ISNUMBER(SEARCH($A6,EDT!$F$3:$F$19)))+SUMPRODUCT(ISNUMBER(SEARCH("*Returning*",EDT!$C$3:$C$19))*ISNUMBER(SEARCH($A6,EDT!$F$3:$F$19)))</f>
        <v>0</v>
      </c>
      <c r="D7" s="351">
        <f>SUMPRODUCT(ISNUMBER(SEARCH("*SCC*",NC!$C$3:$C$15))*ISNUMBER(SEARCH($A6,NC!$F$3:$F$15)))+SUMPRODUCT(ISNUMBER(SEARCH("*Returning*",NC!$C$3:$C$15))*ISNUMBER(SEARCH($A6,NC!$F$3:$F$15)))</f>
        <v>0</v>
      </c>
      <c r="E7" s="351">
        <f>SUMPRODUCT(ISNUMBER(SEARCH("*SCC*",PMA!$C$3:$C$15))*ISNUMBER(SEARCH($A6,PMA!$F$3:$F$15)))+SUMPRODUCT(ISNUMBER(SEARCH("*Returning*",PMA!$C$3:$C$15))*ISNUMBER(SEARCH($A6,PMA!$F$3:$F$15)))</f>
        <v>0</v>
      </c>
      <c r="F7" s="351">
        <f>SUMPRODUCT(ISNUMBER(SEARCH("*SCC*",MS!$C$3:$C$15))*ISNUMBER(SEARCH($A6,MS!$F$3:$F$15)))+SUMPRODUCT(ISNUMBER(SEARCH("*Returning*",MS!$C$3:$C$15))*ISNUMBER(SEARCH($A6,MS!$F$3:$F$15)))</f>
        <v>0</v>
      </c>
      <c r="G7" s="351">
        <f>SUMPRODUCT(ISNUMBER(SEARCH("*SCC*",MT!$C$3:$C$15))*ISNUMBER(SEARCH($A6,MT!$F$3:$F$15)))+SUMPRODUCT(ISNUMBER(SEARCH("*Returning*",MT!$C$3:$C$15))*ISNUMBER(SEARCH($A6,MT!$F$3:$F$15)))</f>
        <v>1</v>
      </c>
      <c r="H7" s="351">
        <f>SUMPRODUCT(ISNUMBER(SEARCH("*SCC*",ODI!$C$3:$C$15))*ISNUMBER(SEARCH($A6,ODI!$F$3:$F$15)))+SUMPRODUCT(ISNUMBER(SEARCH("*Returning*",ODI!$C$3:$C$15))*ISNUMBER(SEARCH($A6,ODI!$F$3:$F$15)))</f>
        <v>0</v>
      </c>
      <c r="I7" s="351">
        <f>SUMPRODUCT(ISNUMBER(SEARCH("*SCC*",RSD!$C$3:$C$16))*ISNUMBER(SEARCH($A6,RSD!$F$3:$F$16)))+SUMPRODUCT(ISNUMBER(SEARCH("*Returning*",RSD!$C$3:$C$16))*ISNUMBER(SEARCH($A6,RSD!$F$3:$F$16)))</f>
        <v>1</v>
      </c>
      <c r="J7" s="351">
        <f>SUMPRODUCT(ISNUMBER(SEARCH("*SCC*",SMB!$C$3:$C$15))*ISNUMBER(SEARCH($A6,SMB!$F$3:$F$15)))+SUMPRODUCT(ISNUMBER(SEARCH("*Returning*",SMB!$C$3:$C$15))*ISNUMBER(SEARCH($A6,SMB!$F$3:$F$15)))</f>
        <v>0</v>
      </c>
      <c r="K7" s="352">
        <f t="shared" si="0"/>
        <v>2</v>
      </c>
      <c r="M7" s="55">
        <f t="shared" si="1"/>
        <v>2</v>
      </c>
      <c r="O7" s="353" t="s">
        <v>32</v>
      </c>
      <c r="P7" s="354">
        <f t="shared" si="2"/>
        <v>1</v>
      </c>
      <c r="Q7" s="351">
        <f>COUNTIF('2024 invited speakers'!$E$3:$E$4,$O7)</f>
        <v>0</v>
      </c>
      <c r="R7" s="351">
        <f>COUNTIF('2024 invited speakers'!E$8:E$9,$O7)</f>
        <v>0</v>
      </c>
      <c r="S7" s="351">
        <f>COUNTIF('2024 invited speakers'!E$13:E$15,$O7)</f>
        <v>1</v>
      </c>
      <c r="T7" s="351">
        <f>COUNTIF('2024 invited speakers'!E$19:E$22,$O7)</f>
        <v>0</v>
      </c>
      <c r="U7" s="351">
        <f>COUNTIF('2024 invited speakers'!E$26:E$27,$O7)</f>
        <v>0</v>
      </c>
      <c r="V7" s="351">
        <f>COUNTIF('2024 invited speakers'!E$32:E$34,$O7)</f>
        <v>0</v>
      </c>
      <c r="W7" s="351">
        <f>COUNTIF('2024 invited speakers'!E$39:E$43,$O7)</f>
        <v>0</v>
      </c>
      <c r="X7" s="351">
        <f>COUNTIF('2024 invited speakers'!E$47:E$50,$O7)</f>
        <v>0</v>
      </c>
      <c r="Y7" s="351">
        <f>COUNTIF('2024 invited speakers'!E$54:E$55,$O7)</f>
        <v>0</v>
      </c>
    </row>
    <row r="8" spans="1:25">
      <c r="A8" s="353" t="s">
        <v>81</v>
      </c>
      <c r="B8" s="355">
        <f>COUNTIF(ALT!$F$3:$F$15,$A8)</f>
        <v>1</v>
      </c>
      <c r="C8" s="355">
        <f>COUNTIF(EDT!$F$3:$F$19,$A8)</f>
        <v>1</v>
      </c>
      <c r="D8" s="355">
        <f>COUNTIF(NC!$F$3:$F$15,$A8)</f>
        <v>0</v>
      </c>
      <c r="E8" s="355">
        <f>COUNTIF(PMA!$F$3:$F$15,$A8)</f>
        <v>1</v>
      </c>
      <c r="F8" s="355">
        <f>COUNTIF(MS!$F$3:$F$15,$A8)</f>
        <v>1</v>
      </c>
      <c r="G8" s="355">
        <f>COUNTIF(MT!$F$3:$F$15,$A8)</f>
        <v>0</v>
      </c>
      <c r="H8" s="355">
        <f>COUNTIF(ODI!$F$3:$F$15,$A8)</f>
        <v>0</v>
      </c>
      <c r="I8" s="355">
        <f>COUNTIF(RSD!$F$3:$F$16,$A8)</f>
        <v>0</v>
      </c>
      <c r="J8" s="355">
        <f>COUNTIF(SMB!$F$3:$F$15,$A8)</f>
        <v>0</v>
      </c>
      <c r="K8" s="354">
        <f t="shared" si="0"/>
        <v>4</v>
      </c>
      <c r="L8" s="55">
        <v>1</v>
      </c>
      <c r="M8" s="55">
        <f t="shared" si="1"/>
        <v>3</v>
      </c>
      <c r="O8" s="54" t="s">
        <v>663</v>
      </c>
      <c r="P8" s="352">
        <f t="shared" si="2"/>
        <v>1</v>
      </c>
      <c r="Q8" s="351">
        <f>COUNTIF('2024 invited speakers'!$E$3:$E$4,$O8)</f>
        <v>0</v>
      </c>
      <c r="R8" s="351">
        <f>COUNTIF('2024 invited speakers'!E$8:E$9,$O8)</f>
        <v>0</v>
      </c>
      <c r="S8" s="351">
        <f>COUNTIF('2024 invited speakers'!E$13:E$15,$O8)</f>
        <v>0</v>
      </c>
      <c r="T8" s="351">
        <f>COUNTIF('2024 invited speakers'!E$19:E$22,$O8)</f>
        <v>0</v>
      </c>
      <c r="U8" s="351">
        <f>COUNTIF('2024 invited speakers'!E$26:E$27,$O8)</f>
        <v>0</v>
      </c>
      <c r="V8" s="351">
        <f>COUNTIF('2024 invited speakers'!E$32:E$34,$O8)</f>
        <v>0</v>
      </c>
      <c r="W8" s="351">
        <f>COUNTIF('2024 invited speakers'!E$39:E$43,$O8)</f>
        <v>1</v>
      </c>
      <c r="X8" s="351">
        <f>COUNTIF('2024 invited speakers'!E$47:E$50,$O8)</f>
        <v>0</v>
      </c>
      <c r="Y8" s="351">
        <f>COUNTIF('2024 invited speakers'!E$54:E$55,$O8)</f>
        <v>0</v>
      </c>
    </row>
    <row r="9" spans="1:25">
      <c r="A9" s="353" t="s">
        <v>664</v>
      </c>
      <c r="B9" s="355">
        <f>SUMPRODUCT(ISNUMBER(SEARCH("*SCC*",ALT!$C$3:$C$15))*ISNUMBER(SEARCH($A8,ALT!$F$3:$F$15)))+SUMPRODUCT(ISNUMBER(SEARCH("*Returning*",ALT!$C$3:$C$15))*ISNUMBER(SEARCH($A8,ALT!$F$3:$F$15)))</f>
        <v>0</v>
      </c>
      <c r="C9" s="355">
        <f>SUMPRODUCT(ISNUMBER(SEARCH("*SCC*",EDT!$C$3:$C$19))*ISNUMBER(SEARCH($A8,EDT!$F$3:$F$19)))+SUMPRODUCT(ISNUMBER(SEARCH("*Returning*",EDT!$C$3:$C$19))*ISNUMBER(SEARCH($A8,EDT!$F$3:$F$19)))</f>
        <v>1</v>
      </c>
      <c r="D9" s="355">
        <f>SUMPRODUCT(ISNUMBER(SEARCH("*SCC*",NC!$C$3:$C$15))*ISNUMBER(SEARCH($A8,NC!$F$3:$F$15)))+SUMPRODUCT(ISNUMBER(SEARCH("*Returning*",NC!$C$3:$C$15))*ISNUMBER(SEARCH($A8,NC!$F$3:$F$15)))</f>
        <v>0</v>
      </c>
      <c r="E9" s="355">
        <f>SUMPRODUCT(ISNUMBER(SEARCH("*SCC*",PMA!$C$3:$C$15))*ISNUMBER(SEARCH($A8,PMA!$F$3:$F$15)))+SUMPRODUCT(ISNUMBER(SEARCH("*Returning*",PMA!$C$3:$C$15))*ISNUMBER(SEARCH($A8,PMA!$F$3:$F$15)))</f>
        <v>1</v>
      </c>
      <c r="F9" s="355">
        <f>SUMPRODUCT(ISNUMBER(SEARCH("*SCC*",MS!$C$3:$C$15))*ISNUMBER(SEARCH($A8,MS!$F$3:$F$15)))+SUMPRODUCT(ISNUMBER(SEARCH("*Returning*",MS!$C$3:$C$15))*ISNUMBER(SEARCH($A8,MS!$F$3:$F$15)))</f>
        <v>0</v>
      </c>
      <c r="G9" s="355">
        <f>SUMPRODUCT(ISNUMBER(SEARCH("*SCC*",MT!$C$3:$C$15))*ISNUMBER(SEARCH($A8,MT!$F$3:$F$15)))+SUMPRODUCT(ISNUMBER(SEARCH("*Returning*",MT!$C$3:$C$15))*ISNUMBER(SEARCH($A8,MT!$F$3:$F$15)))</f>
        <v>0</v>
      </c>
      <c r="H9" s="355">
        <f>SUMPRODUCT(ISNUMBER(SEARCH("*SCC*",ODI!$C$3:$C$15))*ISNUMBER(SEARCH($A8,ODI!$F$3:$F$15)))+SUMPRODUCT(ISNUMBER(SEARCH("*Returning*",ODI!$C$3:$C$15))*ISNUMBER(SEARCH($A8,ODI!$F$3:$F$15)))</f>
        <v>0</v>
      </c>
      <c r="I9" s="355">
        <f>SUMPRODUCT(ISNUMBER(SEARCH("*SCC*",RSD!$C$3:$C$16))*ISNUMBER(SEARCH($A8,RSD!$F$3:$F$16)))+SUMPRODUCT(ISNUMBER(SEARCH("*Returning*",RSD!$C$3:$C$16))*ISNUMBER(SEARCH($A8,RSD!$F$3:$F$16)))</f>
        <v>0</v>
      </c>
      <c r="J9" s="355">
        <f>SUMPRODUCT(ISNUMBER(SEARCH("*SCC*",SMB!$C$3:$C$15))*ISNUMBER(SEARCH($A8,SMB!$F$3:$F$15)))+SUMPRODUCT(ISNUMBER(SEARCH("*Returning*",SMB!$C$3:$C$15))*ISNUMBER(SEARCH($A8,SMB!$F$3:$F$15)))</f>
        <v>0</v>
      </c>
      <c r="K9" s="354">
        <f t="shared" si="0"/>
        <v>2</v>
      </c>
      <c r="M9" s="55">
        <f t="shared" si="1"/>
        <v>2</v>
      </c>
      <c r="O9" s="353" t="s">
        <v>665</v>
      </c>
      <c r="P9" s="354">
        <f t="shared" si="2"/>
        <v>0</v>
      </c>
      <c r="Q9" s="351">
        <f>COUNTIF('2024 invited speakers'!$E$3:$E$4,$O9)</f>
        <v>0</v>
      </c>
      <c r="R9" s="351">
        <f>COUNTIF('2024 invited speakers'!E$8:E$9,$O9)</f>
        <v>0</v>
      </c>
      <c r="S9" s="351">
        <f>COUNTIF('2024 invited speakers'!E$13:E$15,$O9)</f>
        <v>0</v>
      </c>
      <c r="T9" s="351">
        <f>COUNTIF('2024 invited speakers'!E$19:E$22,$O9)</f>
        <v>0</v>
      </c>
      <c r="U9" s="351">
        <f>COUNTIF('2024 invited speakers'!E$26:E$27,$O9)</f>
        <v>0</v>
      </c>
      <c r="V9" s="351">
        <f>COUNTIF('2024 invited speakers'!E$32:E$34,$O9)</f>
        <v>0</v>
      </c>
      <c r="W9" s="351">
        <f>COUNTIF('2024 invited speakers'!E$39:E$43,$O9)</f>
        <v>0</v>
      </c>
      <c r="X9" s="351">
        <f>COUNTIF('2024 invited speakers'!E$47:E$50,$O9)</f>
        <v>0</v>
      </c>
      <c r="Y9" s="351">
        <f>COUNTIF('2024 invited speakers'!E$54:E$55,$O9)</f>
        <v>0</v>
      </c>
    </row>
    <row r="10" spans="1:25">
      <c r="A10" s="54" t="s">
        <v>666</v>
      </c>
      <c r="B10" s="350">
        <f>COUNTIF(ALT!$F$3:$F$15,$A10)</f>
        <v>0</v>
      </c>
      <c r="C10" s="350">
        <f>COUNTIF(EDT!$F$3:$F$19,$A10)</f>
        <v>0</v>
      </c>
      <c r="D10" s="351">
        <f>COUNTIF(NC!$F$3:$F$15,$A10)</f>
        <v>0</v>
      </c>
      <c r="E10" s="351">
        <f>COUNTIF(PMA!$F$3:$F$15,$A10)</f>
        <v>0</v>
      </c>
      <c r="F10" s="351">
        <f>COUNTIF(MS!$F$3:$F$15,$A10)</f>
        <v>0</v>
      </c>
      <c r="G10" s="351">
        <f>COUNTIF(MT!$F$3:$F$15,$A10)</f>
        <v>0</v>
      </c>
      <c r="H10" s="351">
        <f>COUNTIF(ODI!$F$3:$F$15,$A10)</f>
        <v>0</v>
      </c>
      <c r="I10" s="351">
        <f>COUNTIF(RSD!$F$3:$F$16,$A10)</f>
        <v>0</v>
      </c>
      <c r="J10" s="351">
        <f>COUNTIF(SMB!$F$3:$F$15,$A10)</f>
        <v>0</v>
      </c>
      <c r="K10" s="95">
        <f t="shared" si="0"/>
        <v>0</v>
      </c>
      <c r="M10" s="55">
        <f t="shared" si="1"/>
        <v>0</v>
      </c>
      <c r="O10" s="54" t="s">
        <v>322</v>
      </c>
      <c r="P10" s="352">
        <f t="shared" si="2"/>
        <v>1</v>
      </c>
      <c r="Q10" s="351">
        <f>COUNTIF('2024 invited speakers'!$E$3:$E$4,$O10)</f>
        <v>0</v>
      </c>
      <c r="R10" s="351">
        <f>COUNTIF('2024 invited speakers'!E$8:E$9,$O10)</f>
        <v>0</v>
      </c>
      <c r="S10" s="351">
        <f>COUNTIF('2024 invited speakers'!E$13:E$15,$O10)</f>
        <v>0</v>
      </c>
      <c r="T10" s="351">
        <f>COUNTIF('2024 invited speakers'!E$19:E$22,$O10)</f>
        <v>0</v>
      </c>
      <c r="U10" s="351">
        <f>COUNTIF('2024 invited speakers'!E$26:E$27,$O10)</f>
        <v>0</v>
      </c>
      <c r="V10" s="351">
        <f>COUNTIF('2024 invited speakers'!E$32:E$34,$O10)</f>
        <v>0</v>
      </c>
      <c r="W10" s="351">
        <f>COUNTIF('2024 invited speakers'!E$39:E$43,$O10)</f>
        <v>0</v>
      </c>
      <c r="X10" s="351">
        <f>COUNTIF('2024 invited speakers'!E$47:E$50,$O10)</f>
        <v>0</v>
      </c>
      <c r="Y10" s="351">
        <f>COUNTIF('2024 invited speakers'!E$54:E$55,$O10)</f>
        <v>1</v>
      </c>
    </row>
    <row r="11" spans="1:25">
      <c r="A11" s="54" t="s">
        <v>667</v>
      </c>
      <c r="B11" s="351">
        <f>SUMPRODUCT(ISNUMBER(SEARCH("*SCC*",ALT!$C$3:$C$15))*ISNUMBER(SEARCH($A10,ALT!$F$3:$F$15)))+SUMPRODUCT(ISNUMBER(SEARCH("*Returning*",ALT!$C$3:$C$15))*ISNUMBER(SEARCH($A10,ALT!$F$3:$F$15)))</f>
        <v>0</v>
      </c>
      <c r="C11" s="351">
        <f>SUMPRODUCT(ISNUMBER(SEARCH("*SCC*",EDT!$C$3:$C$19))*ISNUMBER(SEARCH($A10,EDT!$F$3:$F$19)))+SUMPRODUCT(ISNUMBER(SEARCH("*Returning*",EDT!$C$3:$C$19))*ISNUMBER(SEARCH($A10,EDT!$F$3:$F$19)))</f>
        <v>0</v>
      </c>
      <c r="D11" s="351">
        <f>SUMPRODUCT(ISNUMBER(SEARCH("*SCC*",NC!$C$3:$C$15))*ISNUMBER(SEARCH($A10,NC!$F$3:$F$15)))+SUMPRODUCT(ISNUMBER(SEARCH("*Returning*",NC!$C$3:$C$15))*ISNUMBER(SEARCH($A10,NC!$F$3:$F$15)))</f>
        <v>0</v>
      </c>
      <c r="E11" s="351">
        <f>SUMPRODUCT(ISNUMBER(SEARCH("*SCC*",PMA!$C$3:$C$15))*ISNUMBER(SEARCH($A10,PMA!$F$3:$F$15)))+SUMPRODUCT(ISNUMBER(SEARCH("*Returning*",PMA!$C$3:$C$15))*ISNUMBER(SEARCH($A10,PMA!$F$3:$F$15)))</f>
        <v>0</v>
      </c>
      <c r="F11" s="351">
        <f>SUMPRODUCT(ISNUMBER(SEARCH("*SCC*",MS!$C$3:$C$15))*ISNUMBER(SEARCH($A10,MS!$F$3:$F$15)))+SUMPRODUCT(ISNUMBER(SEARCH("*Returning*",MS!$C$3:$C$15))*ISNUMBER(SEARCH($A10,MS!$F$3:$F$15)))</f>
        <v>0</v>
      </c>
      <c r="G11" s="351">
        <f>SUMPRODUCT(ISNUMBER(SEARCH("*SCC*",MT!$C$3:$C$15))*ISNUMBER(SEARCH($A10,MT!$F$3:$F$15)))+SUMPRODUCT(ISNUMBER(SEARCH("*Returning*",MT!$C$3:$C$15))*ISNUMBER(SEARCH($A10,MT!$F$3:$F$15)))</f>
        <v>0</v>
      </c>
      <c r="H11" s="351">
        <f>SUMPRODUCT(ISNUMBER(SEARCH("*SCC*",ODI!$C$3:$C$15))*ISNUMBER(SEARCH($A10,ODI!$F$3:$F$15)))+SUMPRODUCT(ISNUMBER(SEARCH("*Returning*",ODI!$C$3:$C$15))*ISNUMBER(SEARCH($A10,ODI!$F$3:$F$15)))</f>
        <v>0</v>
      </c>
      <c r="I11" s="351">
        <f>SUMPRODUCT(ISNUMBER(SEARCH("*SCC*",RSD!$C$3:$C$16))*ISNUMBER(SEARCH($A10,RSD!$F$3:$F$16)))+SUMPRODUCT(ISNUMBER(SEARCH("*Returning*",RSD!$C$3:$C$16))*ISNUMBER(SEARCH($A10,RSD!$F$3:$F$16)))</f>
        <v>0</v>
      </c>
      <c r="J11" s="351">
        <f>SUMPRODUCT(ISNUMBER(SEARCH("*SCC*",SMB!$C$3:$C$15))*ISNUMBER(SEARCH($A10,SMB!$F$3:$F$15)))+SUMPRODUCT(ISNUMBER(SEARCH("*Returning*",SMB!$C$3:$C$15))*ISNUMBER(SEARCH($A10,SMB!$F$3:$F$15)))</f>
        <v>0</v>
      </c>
      <c r="K11" s="95">
        <f t="shared" si="0"/>
        <v>0</v>
      </c>
      <c r="M11" s="55">
        <f t="shared" si="1"/>
        <v>0</v>
      </c>
      <c r="O11" s="353" t="s">
        <v>114</v>
      </c>
      <c r="P11" s="354">
        <f t="shared" si="2"/>
        <v>0</v>
      </c>
      <c r="Q11" s="351">
        <f>COUNTIF('2024 invited speakers'!$E$3:$E$4,$O11)</f>
        <v>0</v>
      </c>
      <c r="R11" s="351">
        <f>COUNTIF('2024 invited speakers'!E$8:E$9,$O11)</f>
        <v>0</v>
      </c>
      <c r="S11" s="351">
        <f>COUNTIF('2024 invited speakers'!E$13:E$15,$O11)</f>
        <v>0</v>
      </c>
      <c r="T11" s="351">
        <f>COUNTIF('2024 invited speakers'!E$19:E$22,$O11)</f>
        <v>0</v>
      </c>
      <c r="U11" s="351">
        <f>COUNTIF('2024 invited speakers'!E$26:E$27,$O11)</f>
        <v>0</v>
      </c>
      <c r="V11" s="351">
        <f>COUNTIF('2024 invited speakers'!E$32:E$34,$O11)</f>
        <v>0</v>
      </c>
      <c r="W11" s="351">
        <f>COUNTIF('2024 invited speakers'!E$39:E$43,$O11)</f>
        <v>0</v>
      </c>
      <c r="X11" s="351">
        <f>COUNTIF('2024 invited speakers'!E$47:E$50,$O11)</f>
        <v>0</v>
      </c>
      <c r="Y11" s="351">
        <f>COUNTIF('2024 invited speakers'!E$54:E$55,$O11)</f>
        <v>0</v>
      </c>
    </row>
    <row r="12" spans="1:25">
      <c r="A12" s="353" t="s">
        <v>64</v>
      </c>
      <c r="B12" s="355">
        <f>COUNTIF(ALT!$F$3:$F$15,$A12)</f>
        <v>1</v>
      </c>
      <c r="C12" s="355">
        <f>COUNTIF(EDT!$F$3:$F$19,$A12)</f>
        <v>1</v>
      </c>
      <c r="D12" s="355">
        <f>COUNTIF(NC!$F$3:$F$15,$A12)</f>
        <v>0</v>
      </c>
      <c r="E12" s="355">
        <f>COUNTIF(PMA!$F$3:$F$15,$A12)</f>
        <v>0</v>
      </c>
      <c r="F12" s="355">
        <f>COUNTIF(MS!$F$3:$F$15,$A12)</f>
        <v>0</v>
      </c>
      <c r="G12" s="355">
        <f>COUNTIF(MT!$F$3:$F$15,$A12)</f>
        <v>1</v>
      </c>
      <c r="H12" s="506">
        <f>COUNTIF(ODI!$F$3:$F$15,$A12)</f>
        <v>1</v>
      </c>
      <c r="I12" s="506">
        <f>COUNTIF(RSD!$F$3:$F$16,$A12)</f>
        <v>0</v>
      </c>
      <c r="J12" s="355">
        <f>COUNTIF(SMB!$F$3:$F$15,$A12)</f>
        <v>0</v>
      </c>
      <c r="K12" s="354">
        <f t="shared" si="0"/>
        <v>4</v>
      </c>
      <c r="L12" s="55">
        <v>1</v>
      </c>
      <c r="M12" s="55">
        <f t="shared" si="1"/>
        <v>3</v>
      </c>
      <c r="O12" s="54" t="s">
        <v>443</v>
      </c>
      <c r="P12" s="352">
        <f t="shared" si="2"/>
        <v>0</v>
      </c>
      <c r="Q12" s="351">
        <f>COUNTIF('2024 invited speakers'!$E$3:$E$4,$O12)</f>
        <v>0</v>
      </c>
      <c r="R12" s="351">
        <f>COUNTIF('2024 invited speakers'!E$8:E$9,$O12)</f>
        <v>0</v>
      </c>
      <c r="S12" s="351">
        <f>COUNTIF('2024 invited speakers'!E$13:E$15,$O12)</f>
        <v>0</v>
      </c>
      <c r="T12" s="351">
        <f>COUNTIF('2024 invited speakers'!E$19:E$22,$O12)</f>
        <v>0</v>
      </c>
      <c r="U12" s="351">
        <f>COUNTIF('2024 invited speakers'!E$26:E$27,$O12)</f>
        <v>0</v>
      </c>
      <c r="V12" s="351">
        <f>COUNTIF('2024 invited speakers'!E$32:E$34,$O12)</f>
        <v>0</v>
      </c>
      <c r="W12" s="351">
        <f>COUNTIF('2024 invited speakers'!E$39:E$43,$O12)</f>
        <v>0</v>
      </c>
      <c r="X12" s="351">
        <f>COUNTIF('2024 invited speakers'!E$47:E$50,$O12)</f>
        <v>0</v>
      </c>
      <c r="Y12" s="351">
        <f>COUNTIF('2024 invited speakers'!E$54:E$55,$O12)</f>
        <v>0</v>
      </c>
    </row>
    <row r="13" spans="1:25">
      <c r="A13" s="353" t="s">
        <v>668</v>
      </c>
      <c r="B13" s="355">
        <f>SUMPRODUCT(ISNUMBER(SEARCH("*SCC*",ALT!$C$3:$C$15))*ISNUMBER(SEARCH($A12,ALT!$F$3:$F$15)))+SUMPRODUCT(ISNUMBER(SEARCH("*Returning*",ALT!$C$3:$C$15))*ISNUMBER(SEARCH($A12,ALT!$F$3:$F$15)))</f>
        <v>1</v>
      </c>
      <c r="C13" s="355">
        <f>SUMPRODUCT(ISNUMBER(SEARCH("*SCC*",EDT!$C$3:$C$19))*ISNUMBER(SEARCH($A12,EDT!$F$3:$F$19)))+SUMPRODUCT(ISNUMBER(SEARCH("*Returning*",EDT!$C$3:$C$19))*ISNUMBER(SEARCH($A12,EDT!$F$3:$F$19)))</f>
        <v>1</v>
      </c>
      <c r="D13" s="355">
        <f>SUMPRODUCT(ISNUMBER(SEARCH("*SCC*",NC!$C$3:$C$15))*ISNUMBER(SEARCH($A12,NC!$F$3:$F$15)))+SUMPRODUCT(ISNUMBER(SEARCH("*Returning*",NC!$C$3:$C$15))*ISNUMBER(SEARCH($A12,NC!$F$3:$F$15)))</f>
        <v>0</v>
      </c>
      <c r="E13" s="355">
        <f>SUMPRODUCT(ISNUMBER(SEARCH("*SCC*",PMA!$C$3:$C$15))*ISNUMBER(SEARCH($A12,PMA!$F$3:$F$15)))+SUMPRODUCT(ISNUMBER(SEARCH("*Returning*",PMA!$C$3:$C$15))*ISNUMBER(SEARCH($A12,PMA!$F$3:$F$15)))</f>
        <v>0</v>
      </c>
      <c r="F13" s="355">
        <f>SUMPRODUCT(ISNUMBER(SEARCH("*SCC*",MS!$C$3:$C$15))*ISNUMBER(SEARCH($A12,MS!$F$3:$F$15)))+SUMPRODUCT(ISNUMBER(SEARCH("*Returning*",MS!$C$3:$C$15))*ISNUMBER(SEARCH($A12,MS!$F$3:$F$15)))</f>
        <v>0</v>
      </c>
      <c r="G13" s="355">
        <f>SUMPRODUCT(ISNUMBER(SEARCH("*SCC*",MT!$C$3:$C$15))*ISNUMBER(SEARCH($A12,MT!$F$3:$F$15)))+SUMPRODUCT(ISNUMBER(SEARCH("*Returning*",MT!$C$3:$C$15))*ISNUMBER(SEARCH($A12,MT!$F$3:$F$15)))</f>
        <v>1</v>
      </c>
      <c r="H13" s="355">
        <f>SUMPRODUCT(ISNUMBER(SEARCH("*SCC*",ODI!$C$3:$C$15))*ISNUMBER(SEARCH($A12,ODI!$F$3:$F$15)))+SUMPRODUCT(ISNUMBER(SEARCH("*Returning*",ODI!$C$3:$C$15))*ISNUMBER(SEARCH($A12,ODI!$F$3:$F$15)))</f>
        <v>0</v>
      </c>
      <c r="I13" s="355">
        <f>SUMPRODUCT(ISNUMBER(SEARCH("*SCC*",RSD!$C$3:$C$16))*ISNUMBER(SEARCH($A12,RSD!$F$3:$F$16)))+SUMPRODUCT(ISNUMBER(SEARCH("*Returning*",RSD!$C$3:$C$16))*ISNUMBER(SEARCH($A12,RSD!$F$3:$F$16)))</f>
        <v>0</v>
      </c>
      <c r="J13" s="355">
        <f>SUMPRODUCT(ISNUMBER(SEARCH("*SCC*",SMB!$C$3:$C$15))*ISNUMBER(SEARCH($A12,SMB!$F$3:$F$15)))+SUMPRODUCT(ISNUMBER(SEARCH("*Returning*",SMB!$C$3:$C$15))*ISNUMBER(SEARCH($A12,SMB!$F$3:$F$15)))</f>
        <v>0</v>
      </c>
      <c r="K13" s="356">
        <f t="shared" si="0"/>
        <v>3</v>
      </c>
      <c r="M13" s="55">
        <f t="shared" si="1"/>
        <v>3</v>
      </c>
      <c r="O13" s="353" t="s">
        <v>153</v>
      </c>
      <c r="P13" s="354">
        <f t="shared" si="2"/>
        <v>0</v>
      </c>
      <c r="Q13" s="351">
        <f>COUNTIF('2024 invited speakers'!$E$3:$E$4,$O13)</f>
        <v>0</v>
      </c>
      <c r="R13" s="351">
        <f>COUNTIF('2024 invited speakers'!E$8:E$9,$O13)</f>
        <v>0</v>
      </c>
      <c r="S13" s="351">
        <f>COUNTIF('2024 invited speakers'!E$13:E$15,$O13)</f>
        <v>0</v>
      </c>
      <c r="T13" s="351">
        <f>COUNTIF('2024 invited speakers'!E$19:E$22,$O13)</f>
        <v>0</v>
      </c>
      <c r="U13" s="351">
        <f>COUNTIF('2024 invited speakers'!E$26:E$27,$O13)</f>
        <v>0</v>
      </c>
      <c r="V13" s="351">
        <f>COUNTIF('2024 invited speakers'!E$32:E$34,$O13)</f>
        <v>0</v>
      </c>
      <c r="W13" s="351">
        <f>COUNTIF('2024 invited speakers'!E$39:E$43,$O13)</f>
        <v>0</v>
      </c>
      <c r="X13" s="351">
        <f>COUNTIF('2024 invited speakers'!E$47:E$50,$O13)</f>
        <v>0</v>
      </c>
      <c r="Y13" s="351">
        <f>COUNTIF('2024 invited speakers'!E$54:E$55,$O13)</f>
        <v>0</v>
      </c>
    </row>
    <row r="14" spans="1:25">
      <c r="A14" s="54" t="s">
        <v>32</v>
      </c>
      <c r="B14" s="350">
        <f>COUNTIF(ALT!$F$3:$F$15,$A14)</f>
        <v>1</v>
      </c>
      <c r="C14" s="350">
        <f>COUNTIF(EDT!$F$3:$F$19,$A14)</f>
        <v>0</v>
      </c>
      <c r="D14" s="351">
        <f>COUNTIF(NC!$F$3:$F$15,$A14)</f>
        <v>1</v>
      </c>
      <c r="E14" s="351">
        <f>COUNTIF(PMA!$F$3:$F$15,$A14)</f>
        <v>0</v>
      </c>
      <c r="F14" s="351">
        <f>COUNTIF(MS!$F$3:$F$15,$A14)</f>
        <v>1</v>
      </c>
      <c r="G14" s="351">
        <f>COUNTIF(MT!$F$3:$F$15,$A14)</f>
        <v>1</v>
      </c>
      <c r="H14" s="351">
        <f>COUNTIF(ODI!$F$3:$F$15,$A14)</f>
        <v>0</v>
      </c>
      <c r="I14" s="351">
        <f>COUNTIF(RSD!$F$3:$F$16,$A14)</f>
        <v>0</v>
      </c>
      <c r="J14" s="351">
        <f>COUNTIF(SMB!$F$3:$F$15,$A14)</f>
        <v>0</v>
      </c>
      <c r="K14" s="352">
        <f t="shared" si="0"/>
        <v>4</v>
      </c>
      <c r="M14" s="55">
        <f t="shared" si="1"/>
        <v>4</v>
      </c>
      <c r="O14" s="54" t="s">
        <v>951</v>
      </c>
      <c r="P14" s="352">
        <f t="shared" si="2"/>
        <v>1</v>
      </c>
      <c r="Q14" s="351">
        <f>COUNTIF('2024 invited speakers'!$E$3:$E$4,$O14)</f>
        <v>0</v>
      </c>
      <c r="R14" s="351">
        <f>COUNTIF('2024 invited speakers'!E$8:E$9,$O14)</f>
        <v>0</v>
      </c>
      <c r="S14" s="351">
        <f>COUNTIF('2024 invited speakers'!E$13:E$15,$O14)</f>
        <v>0</v>
      </c>
      <c r="T14" s="351">
        <f>COUNTIF('2024 invited speakers'!E$19:E$22,$O14)</f>
        <v>0</v>
      </c>
      <c r="U14" s="351">
        <f>COUNTIF('2024 invited speakers'!E$26:E$27,$O14)</f>
        <v>1</v>
      </c>
      <c r="V14" s="351">
        <f>COUNTIF('2024 invited speakers'!E$32:E$34,$O14)</f>
        <v>0</v>
      </c>
      <c r="W14" s="351">
        <f>COUNTIF('2024 invited speakers'!E$39:E$43,$O14)</f>
        <v>0</v>
      </c>
      <c r="X14" s="351">
        <f>COUNTIF('2024 invited speakers'!E$47:E$50,$O14)</f>
        <v>0</v>
      </c>
      <c r="Y14" s="351">
        <f>COUNTIF('2024 invited speakers'!E$54:E$55,$O14)</f>
        <v>0</v>
      </c>
    </row>
    <row r="15" spans="1:25">
      <c r="A15" s="54" t="s">
        <v>669</v>
      </c>
      <c r="B15" s="351">
        <f>SUMPRODUCT(ISNUMBER(SEARCH("*SCC*",ALT!$C$3:$C$15))*ISNUMBER(SEARCH($A14,ALT!$F$3:$F$15)))+SUMPRODUCT(ISNUMBER(SEARCH("*Returning*",ALT!$C$3:$C$15))*ISNUMBER(SEARCH($A14,ALT!$F$3:$F$15)))</f>
        <v>1</v>
      </c>
      <c r="C15" s="351">
        <f>SUMPRODUCT(ISNUMBER(SEARCH("*SCC*",EDT!$C$3:$C$19))*ISNUMBER(SEARCH($A14,EDT!$F$3:$F$19)))+SUMPRODUCT(ISNUMBER(SEARCH("*Returning*",EDT!$C$3:$C$19))*ISNUMBER(SEARCH($A14,EDT!$F$3:$F$19)))</f>
        <v>0</v>
      </c>
      <c r="D15" s="351">
        <f>SUMPRODUCT(ISNUMBER(SEARCH("*SCC*",NC!$C$3:$C$15))*ISNUMBER(SEARCH($A14,NC!$F$3:$F$15)))+SUMPRODUCT(ISNUMBER(SEARCH("*Returning*",NC!$C$3:$C$15))*ISNUMBER(SEARCH($A14,NC!$F$3:$F$15)))</f>
        <v>1</v>
      </c>
      <c r="E15" s="351">
        <f>SUMPRODUCT(ISNUMBER(SEARCH("*SCC*",PMA!$C$3:$C$15))*ISNUMBER(SEARCH($A14,PMA!$F$3:$F$15)))+SUMPRODUCT(ISNUMBER(SEARCH("*Returning*",PMA!$C$3:$C$15))*ISNUMBER(SEARCH($A14,PMA!$F$3:$F$15)))</f>
        <v>0</v>
      </c>
      <c r="F15" s="351">
        <f>SUMPRODUCT(ISNUMBER(SEARCH("*SCC*",MS!$C$3:$C$15))*ISNUMBER(SEARCH($A14,MS!$F$3:$F$15)))+SUMPRODUCT(ISNUMBER(SEARCH("*Returning*",MS!$C$3:$C$15))*ISNUMBER(SEARCH($A14,MS!$F$3:$F$15)))</f>
        <v>1</v>
      </c>
      <c r="G15" s="351">
        <f>SUMPRODUCT(ISNUMBER(SEARCH("*SCC*",MT!$C$3:$C$15))*ISNUMBER(SEARCH($A14,MT!$F$3:$F$15)))+SUMPRODUCT(ISNUMBER(SEARCH("*Returning*",MT!$C$3:$C$15))*ISNUMBER(SEARCH($A14,MT!$F$3:$F$15)))</f>
        <v>1</v>
      </c>
      <c r="H15" s="351">
        <f>SUMPRODUCT(ISNUMBER(SEARCH("*SCC*",ODI!$C$3:$C$15))*ISNUMBER(SEARCH($A14,ODI!$F$3:$F$15)))+SUMPRODUCT(ISNUMBER(SEARCH("*Returning*",ODI!$C$3:$C$15))*ISNUMBER(SEARCH($A14,ODI!$F$3:$F$15)))</f>
        <v>0</v>
      </c>
      <c r="I15" s="351">
        <f>SUMPRODUCT(ISNUMBER(SEARCH("*SCC*",RSD!$C$3:$C$16))*ISNUMBER(SEARCH($A14,RSD!$F$3:$F$16)))+SUMPRODUCT(ISNUMBER(SEARCH("*Returning*",RSD!$C$3:$C$16))*ISNUMBER(SEARCH($A14,RSD!$F$3:$F$16)))</f>
        <v>0</v>
      </c>
      <c r="J15" s="351">
        <f>SUMPRODUCT(ISNUMBER(SEARCH("*SCC*",SMB!$C$3:$C$15))*ISNUMBER(SEARCH($A14,SMB!$F$3:$F$15)))+SUMPRODUCT(ISNUMBER(SEARCH("*Returning*",SMB!$C$3:$C$15))*ISNUMBER(SEARCH($A14,SMB!$F$3:$F$15)))</f>
        <v>0</v>
      </c>
      <c r="K15" s="352">
        <f t="shared" si="0"/>
        <v>4</v>
      </c>
      <c r="M15" s="55">
        <f t="shared" si="1"/>
        <v>4</v>
      </c>
      <c r="O15" s="353" t="s">
        <v>1103</v>
      </c>
      <c r="P15" s="354">
        <f t="shared" si="2"/>
        <v>0</v>
      </c>
      <c r="Q15" s="351">
        <f>COUNTIF('2024 invited speakers'!$E$3:$E$4,$O15)</f>
        <v>0</v>
      </c>
      <c r="R15" s="351">
        <f>COUNTIF('2024 invited speakers'!E$8:E$9,$O15)</f>
        <v>0</v>
      </c>
      <c r="S15" s="351">
        <f>COUNTIF('2024 invited speakers'!E$13:E$15,$O15)</f>
        <v>0</v>
      </c>
      <c r="T15" s="351">
        <f>COUNTIF('2024 invited speakers'!E$19:E$22,$O15)</f>
        <v>0</v>
      </c>
      <c r="U15" s="351">
        <f>COUNTIF('2024 invited speakers'!E$26:E$27,$O15)</f>
        <v>0</v>
      </c>
      <c r="V15" s="351">
        <f>COUNTIF('2024 invited speakers'!E$32:E$34,$O15)</f>
        <v>0</v>
      </c>
      <c r="W15" s="351">
        <f>COUNTIF('2024 invited speakers'!E$39:E$43,$O15)</f>
        <v>0</v>
      </c>
      <c r="X15" s="351">
        <f>COUNTIF('2024 invited speakers'!E$47:E$50,$O15)</f>
        <v>0</v>
      </c>
      <c r="Y15" s="351">
        <f>COUNTIF('2024 invited speakers'!E$54:E$55,$O15)</f>
        <v>0</v>
      </c>
    </row>
    <row r="16" spans="1:25">
      <c r="A16" s="353" t="s">
        <v>663</v>
      </c>
      <c r="B16" s="355">
        <f>COUNTIF(ALT!$F$3:$F$15,$A16)</f>
        <v>0</v>
      </c>
      <c r="C16" s="355">
        <f>COUNTIF(EDT!$F$3:$F$19,$A16)</f>
        <v>0</v>
      </c>
      <c r="D16" s="355">
        <f>COUNTIF(NC!$F$3:$F$15,$A16)</f>
        <v>0</v>
      </c>
      <c r="E16" s="355">
        <f>COUNTIF(PMA!$F$3:$F$15,$A16)</f>
        <v>1</v>
      </c>
      <c r="F16" s="355">
        <f>COUNTIF(MS!$F$3:$F$15,$A16)</f>
        <v>0</v>
      </c>
      <c r="G16" s="355">
        <f>COUNTIF(MT!$F$3:$F$15,$A16)</f>
        <v>1</v>
      </c>
      <c r="H16" s="355">
        <f>COUNTIF(ODI!$F$3:$F$15,$A16)</f>
        <v>0</v>
      </c>
      <c r="I16" s="355">
        <f>COUNTIF(RSD!$F$3:$F$16,$A16)</f>
        <v>1</v>
      </c>
      <c r="J16" s="355">
        <f>COUNTIF(SMB!$F$3:$F$15,$A16)</f>
        <v>0</v>
      </c>
      <c r="K16" s="356">
        <f t="shared" si="0"/>
        <v>3</v>
      </c>
      <c r="M16" s="55">
        <f t="shared" si="1"/>
        <v>3</v>
      </c>
      <c r="O16" s="54" t="s">
        <v>670</v>
      </c>
      <c r="P16" s="352">
        <f t="shared" si="2"/>
        <v>0</v>
      </c>
      <c r="Q16" s="351">
        <f>COUNTIF('2024 invited speakers'!$E$3:$E$4,$O16)</f>
        <v>0</v>
      </c>
      <c r="R16" s="351">
        <f>COUNTIF('2024 invited speakers'!E$8:E$9,$O16)</f>
        <v>0</v>
      </c>
      <c r="S16" s="351">
        <f>COUNTIF('2024 invited speakers'!E$13:E$15,$O16)</f>
        <v>0</v>
      </c>
      <c r="T16" s="351">
        <f>COUNTIF('2024 invited speakers'!E$19:E$22,$O16)</f>
        <v>0</v>
      </c>
      <c r="U16" s="351">
        <f>COUNTIF('2024 invited speakers'!E$26:E$27,$O16)</f>
        <v>0</v>
      </c>
      <c r="V16" s="351">
        <f>COUNTIF('2024 invited speakers'!E$32:E$34,$O16)</f>
        <v>0</v>
      </c>
      <c r="W16" s="351">
        <f>COUNTIF('2024 invited speakers'!E$39:E$43,$O16)</f>
        <v>0</v>
      </c>
      <c r="X16" s="351">
        <f>COUNTIF('2024 invited speakers'!E$47:E$50,$O16)</f>
        <v>0</v>
      </c>
      <c r="Y16" s="351">
        <f>COUNTIF('2024 invited speakers'!E$54:E$55,$O16)</f>
        <v>0</v>
      </c>
    </row>
    <row r="17" spans="1:25">
      <c r="A17" s="353" t="s">
        <v>671</v>
      </c>
      <c r="B17" s="355">
        <f>SUMPRODUCT(ISNUMBER(SEARCH("*SCC*",ALT!$C$3:$C$15))*ISNUMBER(SEARCH($A16,ALT!$F$3:$F$15)))+SUMPRODUCT(ISNUMBER(SEARCH("*Returning*",ALT!$C$3:$C$15))*ISNUMBER(SEARCH($A16,ALT!$F$3:$F$15)))</f>
        <v>0</v>
      </c>
      <c r="C17" s="355">
        <f>SUMPRODUCT(ISNUMBER(SEARCH("*SCC*",EDT!$C$3:$C$19))*ISNUMBER(SEARCH($A16,EDT!$F$3:$F$19)))+SUMPRODUCT(ISNUMBER(SEARCH("*Returning*",EDT!$C$3:$C$19))*ISNUMBER(SEARCH($A16,EDT!$F$3:$F$19)))</f>
        <v>0</v>
      </c>
      <c r="D17" s="355">
        <f>SUMPRODUCT(ISNUMBER(SEARCH("*SCC*",NC!$C$3:$C$15))*ISNUMBER(SEARCH($A16,NC!$F$3:$F$15)))+SUMPRODUCT(ISNUMBER(SEARCH("*Returning*",NC!$C$3:$C$15))*ISNUMBER(SEARCH($A16,NC!$F$3:$F$15)))</f>
        <v>0</v>
      </c>
      <c r="E17" s="355">
        <f>SUMPRODUCT(ISNUMBER(SEARCH("*SCC*",PMA!$C$3:$C$15))*ISNUMBER(SEARCH($A16,PMA!$F$3:$F$15)))+SUMPRODUCT(ISNUMBER(SEARCH("*Returning*",PMA!$C$3:$C$15))*ISNUMBER(SEARCH($A16,PMA!$F$3:$F$15)))</f>
        <v>0</v>
      </c>
      <c r="F17" s="355">
        <f>SUMPRODUCT(ISNUMBER(SEARCH("*SCC*",MS!$C$3:$C$15))*ISNUMBER(SEARCH($A16,MS!$F$3:$F$15)))+SUMPRODUCT(ISNUMBER(SEARCH("*Returning*",MS!$C$3:$C$15))*ISNUMBER(SEARCH($A16,MS!$F$3:$F$15)))</f>
        <v>0</v>
      </c>
      <c r="G17" s="355">
        <f>SUMPRODUCT(ISNUMBER(SEARCH("*SCC*",MT!$C$3:$C$15))*ISNUMBER(SEARCH($A16,MT!$F$3:$F$15)))+SUMPRODUCT(ISNUMBER(SEARCH("*Returning*",MT!$C$3:$C$15))*ISNUMBER(SEARCH($A16,MT!$F$3:$F$15)))</f>
        <v>0</v>
      </c>
      <c r="H17" s="355">
        <f>SUMPRODUCT(ISNUMBER(SEARCH("*SCC*",ODI!$C$3:$C$15))*ISNUMBER(SEARCH($A16,ODI!$F$3:$F$15)))+SUMPRODUCT(ISNUMBER(SEARCH("*Returning*",ODI!$C$3:$C$15))*ISNUMBER(SEARCH($A16,ODI!$F$3:$F$15)))</f>
        <v>0</v>
      </c>
      <c r="I17" s="355">
        <f>SUMPRODUCT(ISNUMBER(SEARCH("*SCC*",RSD!$C$3:$C$16))*ISNUMBER(SEARCH($A16,RSD!$F$3:$F$16)))+SUMPRODUCT(ISNUMBER(SEARCH("*Returning*",RSD!$C$3:$C$16))*ISNUMBER(SEARCH($A16,RSD!$F$3:$F$16)))</f>
        <v>0</v>
      </c>
      <c r="J17" s="355">
        <f>SUMPRODUCT(ISNUMBER(SEARCH("*SCC*",SMB!$C$3:$C$15))*ISNUMBER(SEARCH($A16,SMB!$F$3:$F$15)))+SUMPRODUCT(ISNUMBER(SEARCH("*Returning*",SMB!$C$3:$C$15))*ISNUMBER(SEARCH($A16,SMB!$F$3:$F$15)))</f>
        <v>0</v>
      </c>
      <c r="K17" s="356">
        <f t="shared" si="0"/>
        <v>0</v>
      </c>
      <c r="M17" s="55">
        <f t="shared" si="1"/>
        <v>0</v>
      </c>
      <c r="O17" s="353" t="s">
        <v>672</v>
      </c>
      <c r="P17" s="354">
        <f t="shared" si="2"/>
        <v>0</v>
      </c>
      <c r="Q17" s="351">
        <f>COUNTIF('2024 invited speakers'!$E$3:$E$4,$O17)</f>
        <v>0</v>
      </c>
      <c r="R17" s="351">
        <f>COUNTIF('2024 invited speakers'!E$8:E$9,$O17)</f>
        <v>0</v>
      </c>
      <c r="S17" s="351">
        <f>COUNTIF('2024 invited speakers'!E$13:E$15,$O17)</f>
        <v>0</v>
      </c>
      <c r="T17" s="351">
        <f>COUNTIF('2024 invited speakers'!E$19:E$22,$O17)</f>
        <v>0</v>
      </c>
      <c r="U17" s="351">
        <f>COUNTIF('2024 invited speakers'!E$26:E$27,$O17)</f>
        <v>0</v>
      </c>
      <c r="V17" s="351">
        <f>COUNTIF('2024 invited speakers'!E$32:E$34,$O17)</f>
        <v>0</v>
      </c>
      <c r="W17" s="351">
        <f>COUNTIF('2024 invited speakers'!E$39:E$43,$O17)</f>
        <v>0</v>
      </c>
      <c r="X17" s="351">
        <f>COUNTIF('2024 invited speakers'!E$47:E$50,$O17)</f>
        <v>0</v>
      </c>
      <c r="Y17" s="351">
        <f>COUNTIF('2024 invited speakers'!E$54:E$55,$O17)</f>
        <v>0</v>
      </c>
    </row>
    <row r="18" spans="1:25">
      <c r="A18" s="54" t="s">
        <v>665</v>
      </c>
      <c r="B18" s="350">
        <f>COUNTIF(ALT!$F$3:$F$15,$A18)</f>
        <v>0</v>
      </c>
      <c r="C18" s="350">
        <f>COUNTIF(EDT!$F$3:$F$19,$A18)</f>
        <v>0</v>
      </c>
      <c r="D18" s="351">
        <f>COUNTIF(NC!$F$3:$F$15,$A18)</f>
        <v>0</v>
      </c>
      <c r="E18" s="351">
        <f>COUNTIF(PMA!$F$3:$F$15,$A18)</f>
        <v>0</v>
      </c>
      <c r="F18" s="351">
        <f>COUNTIF(MS!$F$3:$F$15,$A18)</f>
        <v>0</v>
      </c>
      <c r="G18" s="351">
        <f>COUNTIF(MT!$F$3:$F$15,$A18)</f>
        <v>0</v>
      </c>
      <c r="H18" s="351">
        <f>COUNTIF(ODI!$F$3:$F$15,$A18)</f>
        <v>0</v>
      </c>
      <c r="I18" s="351">
        <f>COUNTIF(RSD!$F$3:$F$16,$A18)</f>
        <v>0</v>
      </c>
      <c r="J18" s="351">
        <f>COUNTIF(SMB!$F$3:$F$15,$A18)</f>
        <v>0</v>
      </c>
      <c r="K18" s="95">
        <f t="shared" si="0"/>
        <v>0</v>
      </c>
      <c r="M18" s="55">
        <f t="shared" si="1"/>
        <v>0</v>
      </c>
      <c r="O18" s="54" t="s">
        <v>673</v>
      </c>
      <c r="P18" s="352">
        <f t="shared" si="2"/>
        <v>0</v>
      </c>
      <c r="Q18" s="351">
        <f>COUNTIF('2024 invited speakers'!$E$3:$E$4,$O18)</f>
        <v>0</v>
      </c>
      <c r="R18" s="351">
        <f>COUNTIF('2024 invited speakers'!E$8:E$9,$O18)</f>
        <v>0</v>
      </c>
      <c r="S18" s="351">
        <f>COUNTIF('2024 invited speakers'!E$13:E$15,$O18)</f>
        <v>0</v>
      </c>
      <c r="T18" s="351">
        <f>COUNTIF('2024 invited speakers'!E$19:E$22,$O18)</f>
        <v>0</v>
      </c>
      <c r="U18" s="351">
        <f>COUNTIF('2024 invited speakers'!E$26:E$27,$O18)</f>
        <v>0</v>
      </c>
      <c r="V18" s="351">
        <f>COUNTIF('2024 invited speakers'!E$32:E$34,$O18)</f>
        <v>0</v>
      </c>
      <c r="W18" s="351">
        <f>COUNTIF('2024 invited speakers'!E$39:E$43,$O18)</f>
        <v>0</v>
      </c>
      <c r="X18" s="351">
        <f>COUNTIF('2024 invited speakers'!E$47:E$50,$O18)</f>
        <v>0</v>
      </c>
      <c r="Y18" s="351">
        <f>COUNTIF('2024 invited speakers'!E$54:E$55,$O18)</f>
        <v>0</v>
      </c>
    </row>
    <row r="19" spans="1:25">
      <c r="A19" s="54" t="s">
        <v>674</v>
      </c>
      <c r="B19" s="351">
        <f>SUMPRODUCT(ISNUMBER(SEARCH("*SCC*",ALT!$C$3:$C$15))*ISNUMBER(SEARCH($A18,ALT!$F$3:$F$15)))+SUMPRODUCT(ISNUMBER(SEARCH("*Returning*",ALT!$C$3:$C$15))*ISNUMBER(SEARCH($A18,ALT!$F$3:$F$15)))</f>
        <v>0</v>
      </c>
      <c r="C19" s="351">
        <f>SUMPRODUCT(ISNUMBER(SEARCH("*SCC*",EDT!$C$3:$C$19))*ISNUMBER(SEARCH($A18,EDT!$F$3:$F$19)))+SUMPRODUCT(ISNUMBER(SEARCH("*Returning*",EDT!$C$3:$C$19))*ISNUMBER(SEARCH($A18,EDT!$F$3:$F$19)))</f>
        <v>0</v>
      </c>
      <c r="D19" s="351">
        <f>SUMPRODUCT(ISNUMBER(SEARCH("*SCC*",NC!$C$3:$C$15))*ISNUMBER(SEARCH($A18,NC!$F$3:$F$15)))+SUMPRODUCT(ISNUMBER(SEARCH("*Returning*",NC!$C$3:$C$15))*ISNUMBER(SEARCH($A18,NC!$F$3:$F$15)))</f>
        <v>0</v>
      </c>
      <c r="E19" s="351">
        <f>SUMPRODUCT(ISNUMBER(SEARCH("*SCC*",PMA!$C$3:$C$15))*ISNUMBER(SEARCH($A18,PMA!$F$3:$F$15)))+SUMPRODUCT(ISNUMBER(SEARCH("*Returning*",PMA!$C$3:$C$15))*ISNUMBER(SEARCH($A18,PMA!$F$3:$F$15)))</f>
        <v>0</v>
      </c>
      <c r="F19" s="351">
        <f>SUMPRODUCT(ISNUMBER(SEARCH("*SCC*",MS!$C$3:$C$15))*ISNUMBER(SEARCH($A18,MS!$F$3:$F$15)))+SUMPRODUCT(ISNUMBER(SEARCH("*Returning*",MS!$C$3:$C$15))*ISNUMBER(SEARCH($A18,MS!$F$3:$F$15)))</f>
        <v>0</v>
      </c>
      <c r="G19" s="351">
        <f>SUMPRODUCT(ISNUMBER(SEARCH("*SCC*",MT!$C$3:$C$15))*ISNUMBER(SEARCH($A18,MT!$F$3:$F$15)))+SUMPRODUCT(ISNUMBER(SEARCH("*Returning*",MT!$C$3:$C$15))*ISNUMBER(SEARCH($A18,MT!$F$3:$F$15)))</f>
        <v>0</v>
      </c>
      <c r="H19" s="351">
        <f>SUMPRODUCT(ISNUMBER(SEARCH("*SCC*",ODI!$C$3:$C$15))*ISNUMBER(SEARCH($A18,ODI!$F$3:$F$15)))+SUMPRODUCT(ISNUMBER(SEARCH("*Returning*",ODI!$C$3:$C$15))*ISNUMBER(SEARCH($A18,ODI!$F$3:$F$15)))</f>
        <v>0</v>
      </c>
      <c r="I19" s="351">
        <f>SUMPRODUCT(ISNUMBER(SEARCH("*SCC*",RSD!$C$3:$C$16))*ISNUMBER(SEARCH($A18,RSD!$F$3:$F$16)))+SUMPRODUCT(ISNUMBER(SEARCH("*Returning*",RSD!$C$3:$C$16))*ISNUMBER(SEARCH($A18,RSD!$F$3:$F$16)))</f>
        <v>0</v>
      </c>
      <c r="J19" s="351">
        <f>SUMPRODUCT(ISNUMBER(SEARCH("*SCC*",SMB!$C$3:$C$15))*ISNUMBER(SEARCH($A18,SMB!$F$3:$F$15)))+SUMPRODUCT(ISNUMBER(SEARCH("*Returning*",SMB!$C$3:$C$15))*ISNUMBER(SEARCH($A18,SMB!$F$3:$F$15)))</f>
        <v>0</v>
      </c>
      <c r="K19" s="95">
        <f t="shared" si="0"/>
        <v>0</v>
      </c>
      <c r="M19" s="55">
        <f t="shared" si="1"/>
        <v>0</v>
      </c>
      <c r="O19" s="353" t="s">
        <v>301</v>
      </c>
      <c r="P19" s="354">
        <f t="shared" si="2"/>
        <v>2</v>
      </c>
      <c r="Q19" s="351">
        <f>COUNTIF('2024 invited speakers'!$E$3:$E$4,$O19)</f>
        <v>0</v>
      </c>
      <c r="R19" s="351">
        <f>COUNTIF('2024 invited speakers'!E$8:E$9,$O19)</f>
        <v>0</v>
      </c>
      <c r="S19" s="351">
        <f>COUNTIF('2024 invited speakers'!E$13:E$15,$O19)</f>
        <v>0</v>
      </c>
      <c r="T19" s="351">
        <f>COUNTIF('2024 invited speakers'!E$19:E$22,$O19)</f>
        <v>1</v>
      </c>
      <c r="U19" s="351">
        <f>COUNTIF('2024 invited speakers'!E$26:E$27,$O19)</f>
        <v>0</v>
      </c>
      <c r="V19" s="351">
        <f>COUNTIF('2024 invited speakers'!E$32:E$34,$O19)</f>
        <v>0</v>
      </c>
      <c r="W19" s="351">
        <f>COUNTIF('2024 invited speakers'!E$39:E$43,$O19)</f>
        <v>1</v>
      </c>
      <c r="X19" s="351">
        <f>COUNTIF('2024 invited speakers'!E$47:E$50,$O19)</f>
        <v>0</v>
      </c>
      <c r="Y19" s="351">
        <f>COUNTIF('2024 invited speakers'!E$54:E$55,$O19)</f>
        <v>0</v>
      </c>
    </row>
    <row r="20" spans="1:25">
      <c r="A20" s="353" t="s">
        <v>322</v>
      </c>
      <c r="B20" s="355">
        <f>COUNTIF(ALT!$F$3:$F$15,$A20)</f>
        <v>0</v>
      </c>
      <c r="C20" s="355">
        <f>COUNTIF(EDT!$F$3:$F$19,$A20)</f>
        <v>0</v>
      </c>
      <c r="D20" s="355">
        <f>COUNTIF(NC!$F$3:$F$15,$A20)</f>
        <v>0</v>
      </c>
      <c r="E20" s="355">
        <f>COUNTIF(PMA!$F$3:$F$15,$A20)</f>
        <v>1</v>
      </c>
      <c r="F20" s="355">
        <f>COUNTIF(MS!$F$3:$F$15,$A20)</f>
        <v>0</v>
      </c>
      <c r="G20" s="355">
        <f>COUNTIF(MT!$F$3:$F$15,$A20)</f>
        <v>1</v>
      </c>
      <c r="H20" s="355">
        <f>COUNTIF(ODI!$F$3:$F$15,$A20)</f>
        <v>0</v>
      </c>
      <c r="I20" s="355">
        <f>COUNTIF(RSD!$F$3:$F$16,$A20)</f>
        <v>0</v>
      </c>
      <c r="J20" s="355">
        <f>COUNTIF(SMB!$F$3:$F$15,$A20)</f>
        <v>0</v>
      </c>
      <c r="K20" s="356">
        <f t="shared" si="0"/>
        <v>2</v>
      </c>
      <c r="M20" s="55">
        <f t="shared" si="1"/>
        <v>2</v>
      </c>
      <c r="O20" s="54" t="s">
        <v>310</v>
      </c>
      <c r="P20" s="352">
        <f t="shared" si="2"/>
        <v>0</v>
      </c>
      <c r="Q20" s="351">
        <f>COUNTIF('2024 invited speakers'!$E$3:$E$4,$O20)</f>
        <v>0</v>
      </c>
      <c r="R20" s="351">
        <f>COUNTIF('2024 invited speakers'!E$8:E$9,$O20)</f>
        <v>0</v>
      </c>
      <c r="S20" s="351">
        <f>COUNTIF('2024 invited speakers'!E$13:E$15,$O20)</f>
        <v>0</v>
      </c>
      <c r="T20" s="351">
        <f>COUNTIF('2024 invited speakers'!E$19:E$22,$O20)</f>
        <v>0</v>
      </c>
      <c r="U20" s="351">
        <f>COUNTIF('2024 invited speakers'!E$26:E$27,$O20)</f>
        <v>0</v>
      </c>
      <c r="V20" s="351">
        <f>COUNTIF('2024 invited speakers'!E$32:E$34,$O20)</f>
        <v>0</v>
      </c>
      <c r="W20" s="351">
        <f>COUNTIF('2024 invited speakers'!E$39:E$43,$O20)</f>
        <v>0</v>
      </c>
      <c r="X20" s="351">
        <f>COUNTIF('2024 invited speakers'!E$47:E$50,$O20)</f>
        <v>0</v>
      </c>
      <c r="Y20" s="351">
        <f>COUNTIF('2024 invited speakers'!E$54:E$55,$O20)</f>
        <v>0</v>
      </c>
    </row>
    <row r="21" spans="1:25">
      <c r="A21" s="353" t="s">
        <v>675</v>
      </c>
      <c r="B21" s="355">
        <f>SUMPRODUCT(ISNUMBER(SEARCH("*SCC*",ALT!$C$3:$C$15))*ISNUMBER(SEARCH($A20,ALT!$F$3:$F$15)))+SUMPRODUCT(ISNUMBER(SEARCH("*Returning*",ALT!$C$3:$C$15))*ISNUMBER(SEARCH($A20,ALT!$F$3:$F$15)))</f>
        <v>0</v>
      </c>
      <c r="C21" s="355">
        <f>SUMPRODUCT(ISNUMBER(SEARCH("*SCC*",EDT!$C$3:$C$19))*ISNUMBER(SEARCH($A20,EDT!$F$3:$F$19)))+SUMPRODUCT(ISNUMBER(SEARCH("*Returning*",EDT!$C$3:$C$19))*ISNUMBER(SEARCH($A20,EDT!$F$3:$F$19)))</f>
        <v>0</v>
      </c>
      <c r="D21" s="355">
        <f>SUMPRODUCT(ISNUMBER(SEARCH("*SCC*",NC!$C$3:$C$15))*ISNUMBER(SEARCH($A20,NC!$F$3:$F$15)))+SUMPRODUCT(ISNUMBER(SEARCH("*Returning*",NC!$C$3:$C$15))*ISNUMBER(SEARCH($A20,NC!$F$3:$F$15)))</f>
        <v>0</v>
      </c>
      <c r="E21" s="355">
        <f>SUMPRODUCT(ISNUMBER(SEARCH("*SCC*",PMA!$C$3:$C$15))*ISNUMBER(SEARCH($A20,PMA!$F$3:$F$15)))+SUMPRODUCT(ISNUMBER(SEARCH("*Returning*",PMA!$C$3:$C$15))*ISNUMBER(SEARCH($A20,PMA!$F$3:$F$15)))</f>
        <v>0</v>
      </c>
      <c r="F21" s="355">
        <f>SUMPRODUCT(ISNUMBER(SEARCH("*SCC*",MS!$C$3:$C$15))*ISNUMBER(SEARCH($A20,MS!$F$3:$F$15)))+SUMPRODUCT(ISNUMBER(SEARCH("*Returning*",MS!$C$3:$C$15))*ISNUMBER(SEARCH($A20,MS!$F$3:$F$15)))</f>
        <v>0</v>
      </c>
      <c r="G21" s="355">
        <f>SUMPRODUCT(ISNUMBER(SEARCH("*SCC*",MT!$C$3:$C$15))*ISNUMBER(SEARCH($A20,MT!$F$3:$F$15)))+SUMPRODUCT(ISNUMBER(SEARCH("*Returning*",MT!$C$3:$C$15))*ISNUMBER(SEARCH($A20,MT!$F$3:$F$15)))</f>
        <v>1</v>
      </c>
      <c r="H21" s="355">
        <f>SUMPRODUCT(ISNUMBER(SEARCH("*SCC*",ODI!$C$3:$C$15))*ISNUMBER(SEARCH($A20,ODI!$F$3:$F$15)))+SUMPRODUCT(ISNUMBER(SEARCH("*Returning*",ODI!$C$3:$C$15))*ISNUMBER(SEARCH($A20,ODI!$F$3:$F$15)))</f>
        <v>0</v>
      </c>
      <c r="I21" s="355">
        <f>SUMPRODUCT(ISNUMBER(SEARCH("*SCC*",RSD!$C$3:$C$16))*ISNUMBER(SEARCH($A20,RSD!$F$3:$F$16)))+SUMPRODUCT(ISNUMBER(SEARCH("*Returning*",RSD!$C$3:$C$16))*ISNUMBER(SEARCH($A20,RSD!$F$3:$F$16)))</f>
        <v>0</v>
      </c>
      <c r="J21" s="355">
        <f>SUMPRODUCT(ISNUMBER(SEARCH("*SCC*",SMB!$C$3:$C$15))*ISNUMBER(SEARCH($A20,SMB!$F$3:$F$15)))+SUMPRODUCT(ISNUMBER(SEARCH("*Returning*",SMB!$C$3:$C$15))*ISNUMBER(SEARCH($A20,SMB!$F$3:$F$15)))</f>
        <v>0</v>
      </c>
      <c r="K21" s="356">
        <f t="shared" si="0"/>
        <v>1</v>
      </c>
      <c r="M21" s="55">
        <f t="shared" si="1"/>
        <v>1</v>
      </c>
      <c r="O21" s="353" t="s">
        <v>1102</v>
      </c>
      <c r="P21" s="354">
        <f t="shared" si="2"/>
        <v>0</v>
      </c>
      <c r="Q21" s="351">
        <f>COUNTIF('2024 invited speakers'!$E$3:$E$4,$O21)</f>
        <v>0</v>
      </c>
      <c r="R21" s="351">
        <f>COUNTIF('2024 invited speakers'!E$8:E$9,$O21)</f>
        <v>0</v>
      </c>
      <c r="S21" s="351">
        <f>COUNTIF('2024 invited speakers'!E$13:E$15,$O21)</f>
        <v>0</v>
      </c>
      <c r="T21" s="351">
        <f>COUNTIF('2024 invited speakers'!E$19:E$22,$O21)</f>
        <v>0</v>
      </c>
      <c r="U21" s="351">
        <f>COUNTIF('2024 invited speakers'!E$26:E$27,$O21)</f>
        <v>0</v>
      </c>
      <c r="V21" s="351">
        <f>COUNTIF('2024 invited speakers'!E$32:E$34,$O21)</f>
        <v>0</v>
      </c>
      <c r="W21" s="351">
        <f>COUNTIF('2024 invited speakers'!E$39:E$43,$O21)</f>
        <v>0</v>
      </c>
      <c r="X21" s="351">
        <f>COUNTIF('2024 invited speakers'!E$47:E$50,$O21)</f>
        <v>0</v>
      </c>
      <c r="Y21" s="351">
        <f>COUNTIF('2024 invited speakers'!E$54:E$55,$O21)</f>
        <v>0</v>
      </c>
    </row>
    <row r="22" spans="1:25">
      <c r="A22" s="54" t="s">
        <v>114</v>
      </c>
      <c r="B22" s="350">
        <f>COUNTIF(ALT!$F$3:$F$15,$A22)</f>
        <v>1</v>
      </c>
      <c r="C22" s="350">
        <f>COUNTIF(EDT!$F$3:$F$19,$A22)</f>
        <v>0</v>
      </c>
      <c r="D22" s="351">
        <f>COUNTIF(NC!$F$3:$F$15,$A22)</f>
        <v>0</v>
      </c>
      <c r="E22" s="351">
        <f>COUNTIF(PMA!$F$3:$F$15,$A22)</f>
        <v>0</v>
      </c>
      <c r="F22" s="351">
        <f>COUNTIF(MS!$F$3:$F$15,$A22)</f>
        <v>0</v>
      </c>
      <c r="G22" s="351">
        <f>COUNTIF(MT!$F$3:$F$15,$A22)</f>
        <v>0</v>
      </c>
      <c r="H22" s="351">
        <f>COUNTIF(ODI!$F$3:$F$15,$A22)</f>
        <v>0</v>
      </c>
      <c r="I22" s="351">
        <f>COUNTIF(RSD!$F$3:$F$16,$A22)</f>
        <v>0</v>
      </c>
      <c r="J22" s="351">
        <f>COUNTIF(SMB!$F$3:$F$15,$A22)</f>
        <v>0</v>
      </c>
      <c r="K22" s="95">
        <f t="shared" si="0"/>
        <v>1</v>
      </c>
      <c r="M22" s="55">
        <f t="shared" si="1"/>
        <v>1</v>
      </c>
      <c r="O22" s="54" t="s">
        <v>677</v>
      </c>
      <c r="P22" s="352">
        <f t="shared" si="2"/>
        <v>0</v>
      </c>
      <c r="Q22" s="351">
        <f>COUNTIF('2024 invited speakers'!$E$3:$E$4,$O22)</f>
        <v>0</v>
      </c>
      <c r="R22" s="351">
        <f>COUNTIF('2024 invited speakers'!E$8:E$9,$O22)</f>
        <v>0</v>
      </c>
      <c r="S22" s="351">
        <f>COUNTIF('2024 invited speakers'!E$13:E$15,$O22)</f>
        <v>0</v>
      </c>
      <c r="T22" s="351">
        <f>COUNTIF('2024 invited speakers'!E$19:E$22,$O22)</f>
        <v>0</v>
      </c>
      <c r="U22" s="351">
        <f>COUNTIF('2024 invited speakers'!E$26:E$27,$O22)</f>
        <v>0</v>
      </c>
      <c r="V22" s="351">
        <f>COUNTIF('2024 invited speakers'!E$32:E$34,$O22)</f>
        <v>0</v>
      </c>
      <c r="W22" s="351">
        <f>COUNTIF('2024 invited speakers'!E$39:E$43,$O22)</f>
        <v>0</v>
      </c>
      <c r="X22" s="351">
        <f>COUNTIF('2024 invited speakers'!E$47:E$50,$O22)</f>
        <v>0</v>
      </c>
      <c r="Y22" s="351">
        <f>COUNTIF('2024 invited speakers'!E$54:E$55,$O22)</f>
        <v>0</v>
      </c>
    </row>
    <row r="23" spans="1:25">
      <c r="A23" s="54" t="s">
        <v>678</v>
      </c>
      <c r="B23" s="351">
        <f>SUMPRODUCT(ISNUMBER(SEARCH("*SCC*",ALT!$C$3:$C$15))*ISNUMBER(SEARCH($A22,ALT!$F$3:$F$15)))+SUMPRODUCT(ISNUMBER(SEARCH("*Returning*",ALT!$C$3:$C$15))*ISNUMBER(SEARCH($A22,ALT!$F$3:$F$15)))</f>
        <v>0</v>
      </c>
      <c r="C23" s="351">
        <f>SUMPRODUCT(ISNUMBER(SEARCH("*SCC*",EDT!$C$3:$C$19))*ISNUMBER(SEARCH($A22,EDT!$F$3:$F$19)))+SUMPRODUCT(ISNUMBER(SEARCH("*Returning*",EDT!$C$3:$C$19))*ISNUMBER(SEARCH($A22,EDT!$F$3:$F$19)))</f>
        <v>0</v>
      </c>
      <c r="D23" s="351">
        <f>SUMPRODUCT(ISNUMBER(SEARCH("*SCC*",NC!$C$3:$C$15))*ISNUMBER(SEARCH($A22,NC!$F$3:$F$15)))+SUMPRODUCT(ISNUMBER(SEARCH("*Returning*",NC!$C$3:$C$15))*ISNUMBER(SEARCH($A22,NC!$F$3:$F$15)))</f>
        <v>0</v>
      </c>
      <c r="E23" s="351">
        <f>SUMPRODUCT(ISNUMBER(SEARCH("*SCC*",PMA!$C$3:$C$15))*ISNUMBER(SEARCH($A22,PMA!$F$3:$F$15)))+SUMPRODUCT(ISNUMBER(SEARCH("*Returning*",PMA!$C$3:$C$15))*ISNUMBER(SEARCH($A22,PMA!$F$3:$F$15)))</f>
        <v>0</v>
      </c>
      <c r="F23" s="351">
        <f>SUMPRODUCT(ISNUMBER(SEARCH("*SCC*",MS!$C$3:$C$15))*ISNUMBER(SEARCH($A22,MS!$F$3:$F$15)))+SUMPRODUCT(ISNUMBER(SEARCH("*Returning*",MS!$C$3:$C$15))*ISNUMBER(SEARCH($A22,MS!$F$3:$F$15)))</f>
        <v>0</v>
      </c>
      <c r="G23" s="351">
        <f>SUMPRODUCT(ISNUMBER(SEARCH("*SCC*",MT!$C$3:$C$15))*ISNUMBER(SEARCH($A22,MT!$F$3:$F$15)))+SUMPRODUCT(ISNUMBER(SEARCH("*Returning*",MT!$C$3:$C$15))*ISNUMBER(SEARCH($A22,MT!$F$3:$F$15)))</f>
        <v>0</v>
      </c>
      <c r="H23" s="351">
        <f>SUMPRODUCT(ISNUMBER(SEARCH("*SCC*",ODI!$C$3:$C$15))*ISNUMBER(SEARCH($A22,ODI!$F$3:$F$15)))+SUMPRODUCT(ISNUMBER(SEARCH("*Returning*",ODI!$C$3:$C$15))*ISNUMBER(SEARCH($A22,ODI!$F$3:$F$15)))</f>
        <v>0</v>
      </c>
      <c r="I23" s="351">
        <f>SUMPRODUCT(ISNUMBER(SEARCH("*SCC*",RSD!$C$3:$C$16))*ISNUMBER(SEARCH($A22,RSD!$F$3:$F$16)))+SUMPRODUCT(ISNUMBER(SEARCH("*Returning*",RSD!$C$3:$C$16))*ISNUMBER(SEARCH($A22,RSD!$F$3:$F$16)))</f>
        <v>0</v>
      </c>
      <c r="J23" s="351">
        <f>SUMPRODUCT(ISNUMBER(SEARCH("*SCC*",SMB!$C$3:$C$15))*ISNUMBER(SEARCH($A22,SMB!$F$3:$F$15)))+SUMPRODUCT(ISNUMBER(SEARCH("*Returning*",SMB!$C$3:$C$15))*ISNUMBER(SEARCH($A22,SMB!$F$3:$F$15)))</f>
        <v>0</v>
      </c>
      <c r="K23" s="95">
        <f t="shared" si="0"/>
        <v>0</v>
      </c>
      <c r="M23" s="55">
        <f t="shared" si="1"/>
        <v>0</v>
      </c>
      <c r="O23" s="353" t="s">
        <v>679</v>
      </c>
      <c r="P23" s="354">
        <f t="shared" si="2"/>
        <v>0</v>
      </c>
      <c r="Q23" s="351">
        <f>COUNTIF('2024 invited speakers'!$E$3:$E$4,$O23)</f>
        <v>0</v>
      </c>
      <c r="R23" s="351">
        <f>COUNTIF('2024 invited speakers'!E$8:E$9,$O23)</f>
        <v>0</v>
      </c>
      <c r="S23" s="351">
        <f>COUNTIF('2024 invited speakers'!E$13:E$15,$O23)</f>
        <v>0</v>
      </c>
      <c r="T23" s="351">
        <f>COUNTIF('2024 invited speakers'!E$19:E$22,$O23)</f>
        <v>0</v>
      </c>
      <c r="U23" s="351">
        <f>COUNTIF('2024 invited speakers'!E$26:E$27,$O23)</f>
        <v>0</v>
      </c>
      <c r="V23" s="351">
        <f>COUNTIF('2024 invited speakers'!E$32:E$34,$O23)</f>
        <v>0</v>
      </c>
      <c r="W23" s="351">
        <f>COUNTIF('2024 invited speakers'!E$39:E$43,$O23)</f>
        <v>0</v>
      </c>
      <c r="X23" s="351">
        <f>COUNTIF('2024 invited speakers'!E$47:E$50,$O23)</f>
        <v>0</v>
      </c>
      <c r="Y23" s="351">
        <f>COUNTIF('2024 invited speakers'!E$54:E$55,$O23)</f>
        <v>0</v>
      </c>
    </row>
    <row r="24" spans="1:25">
      <c r="A24" s="353" t="s">
        <v>443</v>
      </c>
      <c r="B24" s="355">
        <f>COUNTIF(ALT!$F$3:$F$15,$A24)</f>
        <v>0</v>
      </c>
      <c r="C24" s="355">
        <f>COUNTIF(EDT!$F$3:$F$19,$A24)</f>
        <v>0</v>
      </c>
      <c r="D24" s="355">
        <f>COUNTIF(NC!$F$3:$F$15,$A24)</f>
        <v>0</v>
      </c>
      <c r="E24" s="355">
        <f>COUNTIF(PMA!$F$3:$F$15,$A24)</f>
        <v>0</v>
      </c>
      <c r="F24" s="355">
        <f>COUNTIF(MS!$F$3:$F$15,$A24)</f>
        <v>0</v>
      </c>
      <c r="G24" s="355">
        <f>COUNTIF(MT!$F$3:$F$15,$A24)</f>
        <v>1</v>
      </c>
      <c r="H24" s="355">
        <f>COUNTIF(ODI!$F$3:$F$15,$A24)</f>
        <v>0</v>
      </c>
      <c r="I24" s="355">
        <f>COUNTIF(RSD!$F$3:$F$16,$A24)</f>
        <v>0</v>
      </c>
      <c r="J24" s="355">
        <f>COUNTIF(SMB!$F$3:$F$15,$A24)</f>
        <v>0</v>
      </c>
      <c r="K24" s="356">
        <f t="shared" si="0"/>
        <v>1</v>
      </c>
      <c r="M24" s="55">
        <f t="shared" si="1"/>
        <v>1</v>
      </c>
      <c r="O24" s="54" t="s">
        <v>311</v>
      </c>
      <c r="P24" s="352">
        <f>SUM(Q24:Y24)</f>
        <v>0</v>
      </c>
      <c r="Q24" s="351">
        <f>COUNTIF('2024 invited speakers'!$E$3:$E$4,$O24)</f>
        <v>0</v>
      </c>
      <c r="R24" s="351">
        <f>COUNTIF('2024 invited speakers'!E$8:E$9,$O24)</f>
        <v>0</v>
      </c>
      <c r="S24" s="351">
        <f>COUNTIF('2024 invited speakers'!E$13:E$15,$O24)</f>
        <v>0</v>
      </c>
      <c r="T24" s="351">
        <f>COUNTIF('2024 invited speakers'!E$19:E$22,$O24)</f>
        <v>0</v>
      </c>
      <c r="U24" s="351">
        <f>COUNTIF('2024 invited speakers'!E$26:E$27,$O24)</f>
        <v>0</v>
      </c>
      <c r="V24" s="351">
        <f>COUNTIF('2024 invited speakers'!E$32:E$34,$O24)</f>
        <v>0</v>
      </c>
      <c r="W24" s="351">
        <f>COUNTIF('2024 invited speakers'!E$39:E$43,$O24)</f>
        <v>0</v>
      </c>
      <c r="X24" s="351">
        <f>COUNTIF('2024 invited speakers'!E$47:E$50,$O24)</f>
        <v>0</v>
      </c>
      <c r="Y24" s="351">
        <f>COUNTIF('2024 invited speakers'!E$54:E$55,$O24)</f>
        <v>0</v>
      </c>
    </row>
    <row r="25" spans="1:25">
      <c r="A25" s="353" t="s">
        <v>680</v>
      </c>
      <c r="B25" s="355">
        <f>SUMPRODUCT(ISNUMBER(SEARCH("*SCC*",ALT!$C$3:$C$15))*ISNUMBER(SEARCH($A24,ALT!$F$3:$F$15)))+SUMPRODUCT(ISNUMBER(SEARCH("*Returning*",ALT!$C$3:$C$15))*ISNUMBER(SEARCH($A24,ALT!$F$3:$F$15)))</f>
        <v>0</v>
      </c>
      <c r="C25" s="355">
        <f>SUMPRODUCT(ISNUMBER(SEARCH("*SCC*",EDT!$C$3:$C$19))*ISNUMBER(SEARCH($A24,EDT!$F$3:$F$19)))+SUMPRODUCT(ISNUMBER(SEARCH("*Returning*",EDT!$C$3:$C$19))*ISNUMBER(SEARCH($A24,EDT!$F$3:$F$19)))</f>
        <v>0</v>
      </c>
      <c r="D25" s="355">
        <f>SUMPRODUCT(ISNUMBER(SEARCH("*SCC*",NC!$C$3:$C$15))*ISNUMBER(SEARCH($A24,NC!$F$3:$F$15)))+SUMPRODUCT(ISNUMBER(SEARCH("*Returning*",NC!$C$3:$C$15))*ISNUMBER(SEARCH($A24,NC!$F$3:$F$15)))</f>
        <v>0</v>
      </c>
      <c r="E25" s="355">
        <f>SUMPRODUCT(ISNUMBER(SEARCH("*SCC*",PMA!$C$3:$C$15))*ISNUMBER(SEARCH($A24,PMA!$F$3:$F$15)))+SUMPRODUCT(ISNUMBER(SEARCH("*Returning*",PMA!$C$3:$C$15))*ISNUMBER(SEARCH($A24,PMA!$F$3:$F$15)))</f>
        <v>0</v>
      </c>
      <c r="F25" s="355">
        <f>SUMPRODUCT(ISNUMBER(SEARCH("*SCC*",MS!$C$3:$C$15))*ISNUMBER(SEARCH($A24,MS!$F$3:$F$15)))+SUMPRODUCT(ISNUMBER(SEARCH("*Returning*",MS!$C$3:$C$15))*ISNUMBER(SEARCH($A24,MS!$F$3:$F$15)))</f>
        <v>0</v>
      </c>
      <c r="G25" s="355">
        <f>SUMPRODUCT(ISNUMBER(SEARCH("*SCC*",MT!$C$3:$C$15))*ISNUMBER(SEARCH($A24,MT!$F$3:$F$15)))+SUMPRODUCT(ISNUMBER(SEARCH("*Returning*",MT!$C$3:$C$15))*ISNUMBER(SEARCH($A24,MT!$F$3:$F$15)))</f>
        <v>0</v>
      </c>
      <c r="H25" s="355">
        <f>SUMPRODUCT(ISNUMBER(SEARCH("*SCC*",ODI!$C$3:$C$15))*ISNUMBER(SEARCH($A24,ODI!$F$3:$F$15)))+SUMPRODUCT(ISNUMBER(SEARCH("*Returning*",ODI!$C$3:$C$15))*ISNUMBER(SEARCH($A24,ODI!$F$3:$F$15)))</f>
        <v>0</v>
      </c>
      <c r="I25" s="355">
        <f>SUMPRODUCT(ISNUMBER(SEARCH("*SCC*",RSD!$C$3:$C$16))*ISNUMBER(SEARCH($A24,RSD!$F$3:$F$16)))+SUMPRODUCT(ISNUMBER(SEARCH("*Returning*",RSD!$C$3:$C$16))*ISNUMBER(SEARCH($A24,RSD!$F$3:$F$16)))</f>
        <v>0</v>
      </c>
      <c r="J25" s="355">
        <f>SUMPRODUCT(ISNUMBER(SEARCH("*SCC*",SMB!$C$3:$C$15))*ISNUMBER(SEARCH($A24,SMB!$F$3:$F$15)))+SUMPRODUCT(ISNUMBER(SEARCH("*Returning*",SMB!$C$3:$C$15))*ISNUMBER(SEARCH($A24,SMB!$F$3:$F$15)))</f>
        <v>0</v>
      </c>
      <c r="K25" s="356">
        <f t="shared" si="0"/>
        <v>0</v>
      </c>
      <c r="M25" s="55">
        <f t="shared" si="1"/>
        <v>0</v>
      </c>
      <c r="O25" s="353" t="s">
        <v>1294</v>
      </c>
      <c r="P25" s="354">
        <f>SUM(Q25:Y25)</f>
        <v>1</v>
      </c>
      <c r="Q25" s="351">
        <f>COUNTIF('2024 invited speakers'!$E$3:$E$4,$O25)</f>
        <v>0</v>
      </c>
      <c r="R25" s="351">
        <f>COUNTIF('2024 invited speakers'!E$8:E$9,$O25)</f>
        <v>0</v>
      </c>
      <c r="S25" s="351">
        <f>COUNTIF('2024 invited speakers'!E$13:E$15,$O25)</f>
        <v>0</v>
      </c>
      <c r="T25" s="351">
        <f>COUNTIF('2024 invited speakers'!E$19:E$22,$O25)</f>
        <v>0</v>
      </c>
      <c r="U25" s="351">
        <f>COUNTIF('2024 invited speakers'!E$26:E$27,$O25)</f>
        <v>0</v>
      </c>
      <c r="V25" s="351">
        <f>COUNTIF('2024 invited speakers'!E$32:E$34,$O25)</f>
        <v>0</v>
      </c>
      <c r="W25" s="351">
        <f>COUNTIF('2024 invited speakers'!E$39:E$43,$O25)</f>
        <v>0</v>
      </c>
      <c r="X25" s="351">
        <f>COUNTIF('2024 invited speakers'!E$47:E$50,$O25)</f>
        <v>0</v>
      </c>
      <c r="Y25" s="351">
        <f>COUNTIF('2024 invited speakers'!E$54:E$55,$O25)</f>
        <v>1</v>
      </c>
    </row>
    <row r="26" spans="1:25">
      <c r="A26" s="353" t="s">
        <v>1064</v>
      </c>
      <c r="B26" s="350">
        <f>COUNTIF(ALT!$F$3:$F$15,$A26)</f>
        <v>0</v>
      </c>
      <c r="C26" s="350">
        <f>COUNTIF(EDT!$F$3:$F$19,$A26)</f>
        <v>1</v>
      </c>
      <c r="D26" s="351">
        <f>COUNTIF(NC!$F$3:$F$15,$A26)</f>
        <v>0</v>
      </c>
      <c r="E26" s="351">
        <f>COUNTIF(PMA!$F$3:$F$15,$A26)</f>
        <v>0</v>
      </c>
      <c r="F26" s="351">
        <f>COUNTIF(MS!$F$3:$F$15,$A26)</f>
        <v>0</v>
      </c>
      <c r="G26" s="351">
        <f>COUNTIF(MT!$F$3:$F$15,$A26)</f>
        <v>0</v>
      </c>
      <c r="H26" s="351">
        <f>COUNTIF(ODI!$F$3:$F$15,$A26)</f>
        <v>0</v>
      </c>
      <c r="I26" s="350">
        <f>COUNTIF(RSD!$F$3:$F$16,$A26)</f>
        <v>0</v>
      </c>
      <c r="J26" s="350">
        <f>COUNTIF(SMB!$F$3:$F$15,$A26)</f>
        <v>0</v>
      </c>
      <c r="K26" s="356">
        <f t="shared" ref="K26:K31" si="3">SUM(B26:J26)</f>
        <v>1</v>
      </c>
      <c r="M26" s="55">
        <f t="shared" si="1"/>
        <v>1</v>
      </c>
      <c r="O26" s="54" t="s">
        <v>1307</v>
      </c>
      <c r="P26" s="352">
        <f>SUM(Q26:Y26)</f>
        <v>1</v>
      </c>
      <c r="Q26" s="351">
        <f>COUNTIF('2024 invited speakers'!$E$3:$E$4,$O26)</f>
        <v>0</v>
      </c>
      <c r="R26" s="351">
        <f>COUNTIF('2024 invited speakers'!E$8:E$9,$O26)</f>
        <v>0</v>
      </c>
      <c r="S26" s="351">
        <f>COUNTIF('2024 invited speakers'!E$13:E$15,$O26)</f>
        <v>0</v>
      </c>
      <c r="T26" s="351">
        <f>COUNTIF('2024 invited speakers'!E$19:E$22,$O26)</f>
        <v>0</v>
      </c>
      <c r="U26" s="351">
        <f>COUNTIF('2024 invited speakers'!E$26:E$27,$O26)</f>
        <v>0</v>
      </c>
      <c r="V26" s="351">
        <f>COUNTIF('2024 invited speakers'!E$32:E$34,$O26)</f>
        <v>0</v>
      </c>
      <c r="W26" s="351">
        <f>COUNTIF('2024 invited speakers'!E$39:E$43,$O26)</f>
        <v>0</v>
      </c>
      <c r="X26" s="351">
        <f>COUNTIF('2024 invited speakers'!E$47:E$50,$O26)</f>
        <v>1</v>
      </c>
      <c r="Y26" s="351">
        <f>COUNTIF('2024 invited speakers'!E$54:E$55,$O26)</f>
        <v>0</v>
      </c>
    </row>
    <row r="27" spans="1:25">
      <c r="A27" s="353" t="s">
        <v>1065</v>
      </c>
      <c r="B27" s="355">
        <f>SUMPRODUCT(ISNUMBER(SEARCH("*SCC*",ALT!$C$3:$C$15))*ISNUMBER(SEARCH($A26,ALT!$F$3:$F$15)))+SUMPRODUCT(ISNUMBER(SEARCH("*Returning*",ALT!$C$3:$C$15))*ISNUMBER(SEARCH($A26,ALT!$F$3:$F$15)))</f>
        <v>0</v>
      </c>
      <c r="C27" s="351">
        <f>SUMPRODUCT(ISNUMBER(SEARCH("*SCC*",EDT!$C$3:$C$19))*ISNUMBER(SEARCH($A26,EDT!$F$3:$F$19)))+SUMPRODUCT(ISNUMBER(SEARCH("*Returning*",EDT!$C$3:$C$19))*ISNUMBER(SEARCH($A26,EDT!$F$3:$F$19)))</f>
        <v>0</v>
      </c>
      <c r="D27" s="351">
        <f>SUMPRODUCT(ISNUMBER(SEARCH("*SCC*",NC!$C$3:$C$15))*ISNUMBER(SEARCH($A26,NC!$F$3:$F$15)))+SUMPRODUCT(ISNUMBER(SEARCH("*Returning*",NC!$C$3:$C$15))*ISNUMBER(SEARCH($A26,NC!$F$3:$F$15)))</f>
        <v>0</v>
      </c>
      <c r="E27" s="355">
        <f>SUMPRODUCT(ISNUMBER(SEARCH("*SCC*",PMA!$C$3:$C$15))*ISNUMBER(SEARCH($A26,PMA!$F$3:$F$15)))+SUMPRODUCT(ISNUMBER(SEARCH("*Returning*",PMA!$C$3:$C$15))*ISNUMBER(SEARCH($A26,PMA!$F$3:$F$15)))</f>
        <v>0</v>
      </c>
      <c r="F27" s="351">
        <f>SUMPRODUCT(ISNUMBER(SEARCH("*SCC*",MS!$C$3:$C$15))*ISNUMBER(SEARCH($A26,MS!$F$3:$F$15)))+SUMPRODUCT(ISNUMBER(SEARCH("*Returning*",MS!$C$3:$C$15))*ISNUMBER(SEARCH($A26,MS!$F$3:$F$15)))</f>
        <v>0</v>
      </c>
      <c r="G27" s="351">
        <f>SUMPRODUCT(ISNUMBER(SEARCH("*SCC*",MT!$C$3:$C$15))*ISNUMBER(SEARCH($A26,MT!$F$3:$F$15)))+SUMPRODUCT(ISNUMBER(SEARCH("*Returning*",MT!$C$3:$C$15))*ISNUMBER(SEARCH($A26,MT!$F$3:$F$15)))</f>
        <v>0</v>
      </c>
      <c r="H27" s="355">
        <f>SUMPRODUCT(ISNUMBER(SEARCH("*SCC*",ODI!$C$3:$C$15))*ISNUMBER(SEARCH($A26,ODI!$F$3:$F$15)))+SUMPRODUCT(ISNUMBER(SEARCH("*Returning*",ODI!$C$3:$C$15))*ISNUMBER(SEARCH($A26,ODI!$F$3:$F$15)))</f>
        <v>0</v>
      </c>
      <c r="I27" s="355">
        <f>SUMPRODUCT(ISNUMBER(SEARCH("*SCC*",RSD!$C$3:$C$16))*ISNUMBER(SEARCH($A26,RSD!$F$3:$F$16)))+SUMPRODUCT(ISNUMBER(SEARCH("*Returning*",RSD!$C$3:$C$16))*ISNUMBER(SEARCH($A26,RSD!$F$3:$F$16)))</f>
        <v>0</v>
      </c>
      <c r="J27" s="355">
        <f>SUMPRODUCT(ISNUMBER(SEARCH("*SCC*",SMB!$C$3:$C$15))*ISNUMBER(SEARCH($A26,SMB!$F$3:$F$15)))+SUMPRODUCT(ISNUMBER(SEARCH("*Returning*",SMB!$C$3:$C$15))*ISNUMBER(SEARCH($A26,SMB!$F$3:$F$15)))</f>
        <v>0</v>
      </c>
      <c r="K27" s="356">
        <f t="shared" si="3"/>
        <v>0</v>
      </c>
      <c r="M27" s="55">
        <f t="shared" si="1"/>
        <v>0</v>
      </c>
      <c r="O27" s="55" t="s">
        <v>1083</v>
      </c>
      <c r="P27" s="354">
        <f>SUM(Q27:Y27)</f>
        <v>1</v>
      </c>
      <c r="Q27" s="351">
        <f>COUNTIF('2024 invited speakers'!$E$3:$E$4,$O27)</f>
        <v>0</v>
      </c>
      <c r="R27" s="351">
        <f>COUNTIF('2024 invited speakers'!E$8:E$9,$O27)</f>
        <v>0</v>
      </c>
      <c r="S27" s="351">
        <f>COUNTIF('2024 invited speakers'!E$13:E$15,$O27)</f>
        <v>1</v>
      </c>
      <c r="T27" s="351">
        <f>COUNTIF('2024 invited speakers'!E$19:E$22,$O27)</f>
        <v>0</v>
      </c>
      <c r="U27" s="351">
        <f>COUNTIF('2024 invited speakers'!E$26:E$27,$O27)</f>
        <v>0</v>
      </c>
      <c r="V27" s="351">
        <f>COUNTIF('2024 invited speakers'!E$32:E$34,$O27)</f>
        <v>0</v>
      </c>
      <c r="W27" s="351">
        <f>COUNTIF('2024 invited speakers'!E$39:E$43,$O27)</f>
        <v>0</v>
      </c>
      <c r="X27" s="351">
        <f>COUNTIF('2024 invited speakers'!E$47:E$50,$O27)</f>
        <v>0</v>
      </c>
      <c r="Y27" s="351">
        <f>COUNTIF('2024 invited speakers'!E$54:E$55,$O27)</f>
        <v>0</v>
      </c>
    </row>
    <row r="28" spans="1:25">
      <c r="A28" s="55" t="s">
        <v>1073</v>
      </c>
      <c r="B28" s="350">
        <f>COUNTIF(ALT!$F$3:$F$15,$A28)</f>
        <v>1</v>
      </c>
      <c r="C28" s="355">
        <f>COUNTIF(EDT!$F$3:$F$19,$A28)</f>
        <v>0</v>
      </c>
      <c r="D28" s="355">
        <f>COUNTIF(NC!$F$3:$F$15,$A28)</f>
        <v>0</v>
      </c>
      <c r="E28" s="351">
        <f>COUNTIF(PMA!$F$3:$F$15,$A28)</f>
        <v>0</v>
      </c>
      <c r="F28" s="355">
        <f>COUNTIF(MS!$F$3:$F$15,$A28)</f>
        <v>0</v>
      </c>
      <c r="G28" s="355">
        <f>COUNTIF(MT!$F$3:$F$15,$A28)</f>
        <v>0</v>
      </c>
      <c r="H28" s="351">
        <f>COUNTIF(ODI!$F$3:$F$15,$A28)</f>
        <v>0</v>
      </c>
      <c r="I28" s="350">
        <f>COUNTIF(RSD!$F$3:$F$16,$A28)</f>
        <v>0</v>
      </c>
      <c r="J28" s="350">
        <f>COUNTIF(SMB!$F$3:$F$15,$A28)</f>
        <v>0</v>
      </c>
      <c r="K28" s="356">
        <f t="shared" si="3"/>
        <v>1</v>
      </c>
      <c r="L28" s="55">
        <v>1</v>
      </c>
      <c r="M28" s="55">
        <f t="shared" si="1"/>
        <v>0</v>
      </c>
      <c r="O28" s="55" t="s">
        <v>1308</v>
      </c>
      <c r="P28" s="352">
        <f>SUM(Q28:Y28)</f>
        <v>2</v>
      </c>
      <c r="Q28" s="351">
        <f>COUNTIF('2024 invited speakers'!$E$3:$E$4,$O28)</f>
        <v>0</v>
      </c>
      <c r="R28" s="351">
        <f>COUNTIF('2024 invited speakers'!E$8:E$9,$O28)</f>
        <v>0</v>
      </c>
      <c r="S28" s="351">
        <f>COUNTIF('2024 invited speakers'!E$13:E$15,$O28)</f>
        <v>0</v>
      </c>
      <c r="T28" s="351">
        <f>COUNTIF('2024 invited speakers'!E$19:E$22,$O28)</f>
        <v>0</v>
      </c>
      <c r="U28" s="351">
        <f>COUNTIF('2024 invited speakers'!E$26:E$27,$O28)</f>
        <v>1</v>
      </c>
      <c r="V28" s="351">
        <f>COUNTIF('2024 invited speakers'!E$32:E$34,$O28)</f>
        <v>1</v>
      </c>
      <c r="W28" s="351">
        <f>COUNTIF('2024 invited speakers'!E$39:E$43,$O28)</f>
        <v>0</v>
      </c>
      <c r="X28" s="351">
        <f>COUNTIF('2024 invited speakers'!E$47:E$50,$O28)</f>
        <v>0</v>
      </c>
      <c r="Y28" s="351">
        <f>COUNTIF('2024 invited speakers'!E$54:E$55,$O28)</f>
        <v>0</v>
      </c>
    </row>
    <row r="29" spans="1:25">
      <c r="A29" s="353" t="s">
        <v>1074</v>
      </c>
      <c r="B29" s="355">
        <f>SUMPRODUCT(ISNUMBER(SEARCH("*SCC*",ALT!$C$3:$C$15))*ISNUMBER(SEARCH($A28,ALT!$F$3:$F$15)))+SUMPRODUCT(ISNUMBER(SEARCH("*Returning*",ALT!$C$3:$C$15))*ISNUMBER(SEARCH($A28,ALT!$F$3:$F$15)))</f>
        <v>1</v>
      </c>
      <c r="C29" s="355">
        <f>SUMPRODUCT(ISNUMBER(SEARCH("*SCC*",EDT!$C$3:$C$19))*ISNUMBER(SEARCH($A28,EDT!$F$3:$F$19)))+SUMPRODUCT(ISNUMBER(SEARCH("*Returning*",EDT!$C$3:$C$19))*ISNUMBER(SEARCH($A28,EDT!$F$3:$F$19)))</f>
        <v>0</v>
      </c>
      <c r="D29" s="355">
        <f>SUMPRODUCT(ISNUMBER(SEARCH("*SCC*",NC!$C$3:$C$15))*ISNUMBER(SEARCH($A28,NC!$F$3:$F$15)))+SUMPRODUCT(ISNUMBER(SEARCH("*Returning*",NC!$C$3:$C$15))*ISNUMBER(SEARCH($A28,NC!$F$3:$F$15)))</f>
        <v>0</v>
      </c>
      <c r="E29" s="355">
        <f>SUMPRODUCT(ISNUMBER(SEARCH("*SCC*",PMA!$C$3:$C$15))*ISNUMBER(SEARCH($A28,PMA!$F$3:$F$15)))+SUMPRODUCT(ISNUMBER(SEARCH("*Returning*",PMA!$C$3:$C$15))*ISNUMBER(SEARCH($A28,PMA!$F$3:$F$15)))</f>
        <v>0</v>
      </c>
      <c r="F29" s="355">
        <f>SUMPRODUCT(ISNUMBER(SEARCH("*SCC*",MS!$C$3:$C$15))*ISNUMBER(SEARCH($A28,MS!$F$3:$F$15)))+SUMPRODUCT(ISNUMBER(SEARCH("*Returning*",MS!$C$3:$C$15))*ISNUMBER(SEARCH($A28,MS!$F$3:$F$15)))</f>
        <v>0</v>
      </c>
      <c r="G29" s="355">
        <f>SUMPRODUCT(ISNUMBER(SEARCH("*SCC*",MT!$C$3:$C$15))*ISNUMBER(SEARCH($A28,MT!$F$3:$F$15)))+SUMPRODUCT(ISNUMBER(SEARCH("*Returning*",MT!$C$3:$C$15))*ISNUMBER(SEARCH($A28,MT!$F$3:$F$15)))</f>
        <v>0</v>
      </c>
      <c r="H29" s="355">
        <f>SUMPRODUCT(ISNUMBER(SEARCH("*SCC*",ODI!$C$3:$C$15))*ISNUMBER(SEARCH($A28,ODI!$F$3:$F$15)))+SUMPRODUCT(ISNUMBER(SEARCH("*Returning*",ODI!$C$3:$C$15))*ISNUMBER(SEARCH($A28,ODI!$F$3:$F$15)))</f>
        <v>0</v>
      </c>
      <c r="I29" s="355">
        <f>SUMPRODUCT(ISNUMBER(SEARCH("*SCC*",RSD!$C$3:$C$16))*ISNUMBER(SEARCH($A28,RSD!$F$3:$F$16)))+SUMPRODUCT(ISNUMBER(SEARCH("*Returning*",RSD!$C$3:$C$16))*ISNUMBER(SEARCH($A28,RSD!$F$3:$F$16)))</f>
        <v>0</v>
      </c>
      <c r="J29" s="355">
        <f>SUMPRODUCT(ISNUMBER(SEARCH("*SCC*",SMB!$C$3:$C$15))*ISNUMBER(SEARCH($A28,SMB!$F$3:$F$15)))+SUMPRODUCT(ISNUMBER(SEARCH("*Returning*",SMB!$C$3:$C$15))*ISNUMBER(SEARCH($A28,SMB!$F$3:$F$15)))</f>
        <v>0</v>
      </c>
      <c r="K29" s="356">
        <f t="shared" si="3"/>
        <v>1</v>
      </c>
      <c r="M29" s="55">
        <f t="shared" si="1"/>
        <v>1</v>
      </c>
    </row>
    <row r="30" spans="1:25">
      <c r="A30" s="55" t="s">
        <v>1294</v>
      </c>
      <c r="B30" s="350">
        <f>COUNTIF(ALT!$F$3:$F$15,$A30)</f>
        <v>0</v>
      </c>
      <c r="C30" s="355">
        <f>COUNTIF(EDT!$F$3:$F$19,$A30)</f>
        <v>0</v>
      </c>
      <c r="D30" s="355">
        <f>COUNTIF(NC!$F$3:$F$15,$A30)</f>
        <v>0</v>
      </c>
      <c r="E30" s="351">
        <f>COUNTIF(PMA!$F$3:$F$15,$A30)</f>
        <v>0</v>
      </c>
      <c r="F30" s="355">
        <f>COUNTIF(MS!$F$3:$F$15,$A30)</f>
        <v>0</v>
      </c>
      <c r="G30" s="355">
        <f>COUNTIF(MT!$F$3:$F$15,$A30)</f>
        <v>0</v>
      </c>
      <c r="H30" s="351">
        <f>COUNTIF(ODI!$F$3:$F$15,$A30)</f>
        <v>0</v>
      </c>
      <c r="I30" s="350">
        <f>COUNTIF(RSD!$F$3:$F$16,$A30)</f>
        <v>0</v>
      </c>
      <c r="J30" s="350">
        <f>COUNTIF(SMB!$F$3:$F$15,$A30)</f>
        <v>0</v>
      </c>
      <c r="K30" s="356">
        <f t="shared" si="3"/>
        <v>0</v>
      </c>
      <c r="L30" s="55">
        <v>1</v>
      </c>
      <c r="M30" s="55">
        <f>K30-L30</f>
        <v>-1</v>
      </c>
    </row>
    <row r="31" spans="1:25">
      <c r="A31" s="353" t="s">
        <v>1295</v>
      </c>
      <c r="B31" s="355">
        <f>SUMPRODUCT(ISNUMBER(SEARCH("*SCC*",ALT!$C$3:$C$15))*ISNUMBER(SEARCH($A30,ALT!$F$3:$F$15)))+SUMPRODUCT(ISNUMBER(SEARCH("*Returning*",ALT!$C$3:$C$15))*ISNUMBER(SEARCH($A30,ALT!$F$3:$F$15)))</f>
        <v>0</v>
      </c>
      <c r="C31" s="355">
        <f>SUMPRODUCT(ISNUMBER(SEARCH("*SCC*",EDT!$C$3:$C$19))*ISNUMBER(SEARCH($A30,EDT!$F$3:$F$19)))+SUMPRODUCT(ISNUMBER(SEARCH("*Returning*",EDT!$C$3:$C$19))*ISNUMBER(SEARCH($A30,EDT!$F$3:$F$19)))</f>
        <v>0</v>
      </c>
      <c r="D31" s="355">
        <f>SUMPRODUCT(ISNUMBER(SEARCH("*SCC*",NC!$C$3:$C$15))*ISNUMBER(SEARCH($A30,NC!$F$3:$F$15)))+SUMPRODUCT(ISNUMBER(SEARCH("*Returning*",NC!$C$3:$C$15))*ISNUMBER(SEARCH($A30,NC!$F$3:$F$15)))</f>
        <v>0</v>
      </c>
      <c r="E31" s="355">
        <f>SUMPRODUCT(ISNUMBER(SEARCH("*SCC*",PMA!$C$3:$C$15))*ISNUMBER(SEARCH($A30,PMA!$F$3:$F$15)))+SUMPRODUCT(ISNUMBER(SEARCH("*Returning*",PMA!$C$3:$C$15))*ISNUMBER(SEARCH($A30,PMA!$F$3:$F$15)))</f>
        <v>0</v>
      </c>
      <c r="F31" s="355">
        <f>SUMPRODUCT(ISNUMBER(SEARCH("*SCC*",MS!$C$3:$C$15))*ISNUMBER(SEARCH($A30,MS!$F$3:$F$15)))+SUMPRODUCT(ISNUMBER(SEARCH("*Returning*",MS!$C$3:$C$15))*ISNUMBER(SEARCH($A30,MS!$F$3:$F$15)))</f>
        <v>0</v>
      </c>
      <c r="G31" s="355">
        <f>SUMPRODUCT(ISNUMBER(SEARCH("*SCC*",MT!$C$3:$C$15))*ISNUMBER(SEARCH($A30,MT!$F$3:$F$15)))+SUMPRODUCT(ISNUMBER(SEARCH("*Returning*",MT!$C$3:$C$15))*ISNUMBER(SEARCH($A30,MT!$F$3:$F$15)))</f>
        <v>0</v>
      </c>
      <c r="H31" s="355">
        <f>SUMPRODUCT(ISNUMBER(SEARCH("*SCC*",ODI!$C$3:$C$15))*ISNUMBER(SEARCH($A30,ODI!$F$3:$F$15)))+SUMPRODUCT(ISNUMBER(SEARCH("*Returning*",ODI!$C$3:$C$15))*ISNUMBER(SEARCH($A30,ODI!$F$3:$F$15)))</f>
        <v>0</v>
      </c>
      <c r="I31" s="355">
        <f>SUMPRODUCT(ISNUMBER(SEARCH("*SCC*",RSD!$C$3:$C$16))*ISNUMBER(SEARCH($A30,RSD!$F$3:$F$16)))+SUMPRODUCT(ISNUMBER(SEARCH("*Returning*",RSD!$C$3:$C$16))*ISNUMBER(SEARCH($A30,RSD!$F$3:$F$16)))</f>
        <v>0</v>
      </c>
      <c r="J31" s="355">
        <f>SUMPRODUCT(ISNUMBER(SEARCH("*SCC*",SMB!$C$3:$C$15))*ISNUMBER(SEARCH($A30,SMB!$F$3:$F$15)))+SUMPRODUCT(ISNUMBER(SEARCH("*Returning*",SMB!$C$3:$C$15))*ISNUMBER(SEARCH($A30,SMB!$F$3:$F$15)))</f>
        <v>0</v>
      </c>
      <c r="K31" s="356">
        <f t="shared" si="3"/>
        <v>0</v>
      </c>
      <c r="M31" s="55">
        <f>K31-L31</f>
        <v>0</v>
      </c>
      <c r="O31" s="353" t="s">
        <v>110</v>
      </c>
      <c r="P31" s="355">
        <f>SUM(P2:P28)</f>
        <v>12</v>
      </c>
      <c r="Q31" s="355">
        <f t="shared" ref="Q31:Y31" si="4">SUM(Q2:Q28)</f>
        <v>1</v>
      </c>
      <c r="R31" s="355">
        <f t="shared" si="4"/>
        <v>0</v>
      </c>
      <c r="S31" s="355">
        <f t="shared" si="4"/>
        <v>2</v>
      </c>
      <c r="T31" s="355">
        <f t="shared" si="4"/>
        <v>1</v>
      </c>
      <c r="U31" s="355">
        <f t="shared" si="4"/>
        <v>2</v>
      </c>
      <c r="V31" s="355">
        <f t="shared" si="4"/>
        <v>1</v>
      </c>
      <c r="W31" s="355">
        <f t="shared" si="4"/>
        <v>2</v>
      </c>
      <c r="X31" s="355">
        <f t="shared" si="4"/>
        <v>1</v>
      </c>
      <c r="Y31" s="355">
        <f t="shared" si="4"/>
        <v>2</v>
      </c>
    </row>
    <row r="34" spans="1:27">
      <c r="A34" s="41" t="s">
        <v>132</v>
      </c>
      <c r="B34" s="71"/>
      <c r="C34" s="71"/>
      <c r="D34" s="92"/>
      <c r="E34" s="92"/>
      <c r="F34" s="92"/>
      <c r="G34" s="92"/>
      <c r="H34" s="92"/>
      <c r="I34" s="92"/>
      <c r="J34" s="358"/>
      <c r="L34" s="508">
        <v>1</v>
      </c>
      <c r="M34" s="117"/>
      <c r="N34" s="117"/>
      <c r="O34" s="117"/>
      <c r="P34" s="357"/>
      <c r="Q34" s="357"/>
      <c r="R34" s="357"/>
      <c r="S34" s="357"/>
      <c r="T34" s="357"/>
      <c r="U34" s="357"/>
      <c r="V34" s="357"/>
      <c r="W34" s="357"/>
      <c r="X34" s="357"/>
      <c r="Y34" s="357"/>
      <c r="Z34" s="117"/>
      <c r="AA34" s="117"/>
    </row>
    <row r="35" spans="1:27">
      <c r="A35" s="41" t="s">
        <v>144</v>
      </c>
      <c r="B35" s="359"/>
      <c r="C35" s="359"/>
      <c r="D35" s="359"/>
      <c r="E35" s="359"/>
      <c r="F35" s="359"/>
      <c r="G35" s="359"/>
      <c r="H35" s="359"/>
      <c r="I35" s="359"/>
      <c r="J35" s="360"/>
      <c r="K35" s="359"/>
      <c r="L35" s="508">
        <v>1</v>
      </c>
    </row>
    <row r="36" spans="1:27">
      <c r="A36" s="8" t="s">
        <v>153</v>
      </c>
      <c r="B36" s="361"/>
      <c r="C36" s="361"/>
      <c r="D36" s="361"/>
      <c r="E36" s="361"/>
      <c r="F36" s="361"/>
      <c r="G36" s="361"/>
      <c r="H36" s="361"/>
      <c r="I36" s="361"/>
      <c r="J36" s="362"/>
      <c r="K36" s="117"/>
      <c r="L36" s="508">
        <v>1</v>
      </c>
    </row>
    <row r="37" spans="1:27">
      <c r="A37" s="47" t="s">
        <v>161</v>
      </c>
      <c r="B37" s="363"/>
      <c r="C37" s="363"/>
      <c r="D37" s="364"/>
      <c r="E37" s="364"/>
      <c r="F37" s="363"/>
      <c r="G37" s="363"/>
      <c r="H37" s="363"/>
      <c r="I37" s="363"/>
      <c r="J37" s="365"/>
      <c r="K37" s="366"/>
      <c r="L37" s="508">
        <v>1</v>
      </c>
      <c r="M37" s="117"/>
      <c r="N37" s="117"/>
      <c r="O37" s="117"/>
      <c r="P37" s="357"/>
      <c r="Q37" s="357"/>
      <c r="R37" s="357"/>
      <c r="S37" s="357"/>
      <c r="T37" s="357"/>
      <c r="U37" s="357"/>
      <c r="V37" s="357"/>
      <c r="W37" s="357"/>
      <c r="X37" s="357"/>
      <c r="Y37" s="357"/>
      <c r="Z37" s="117"/>
      <c r="AA37" s="117"/>
    </row>
    <row r="38" spans="1:27">
      <c r="M38" s="117"/>
      <c r="N38" s="117"/>
      <c r="O38" s="117"/>
      <c r="P38" s="357"/>
      <c r="Q38" s="357"/>
      <c r="R38" s="357"/>
      <c r="S38" s="357"/>
      <c r="T38" s="357"/>
      <c r="U38" s="357"/>
      <c r="V38" s="357"/>
      <c r="W38" s="357"/>
      <c r="X38" s="357"/>
      <c r="Y38" s="357"/>
      <c r="Z38" s="117"/>
      <c r="AA38" s="117"/>
    </row>
    <row r="39" spans="1:27">
      <c r="L39" s="55">
        <f>SUM(L2:L37)</f>
        <v>10</v>
      </c>
      <c r="M39" s="366"/>
      <c r="N39" s="366"/>
      <c r="O39" s="366"/>
      <c r="P39" s="366"/>
      <c r="Q39" s="366"/>
      <c r="R39" s="366"/>
      <c r="S39" s="366"/>
      <c r="T39" s="367"/>
      <c r="U39" s="366"/>
      <c r="V39" s="366"/>
      <c r="W39" s="366"/>
      <c r="X39" s="366"/>
      <c r="Y39" s="366"/>
      <c r="Z39" s="364"/>
      <c r="AA39" s="364"/>
    </row>
    <row r="40" spans="1:27">
      <c r="B40" s="117"/>
      <c r="C40" s="117"/>
      <c r="D40" s="117"/>
      <c r="E40" s="117"/>
      <c r="F40" s="117"/>
      <c r="G40" s="117"/>
      <c r="H40" s="117"/>
      <c r="I40" s="117"/>
      <c r="J40" s="362"/>
      <c r="K40" s="117"/>
      <c r="L40" s="117"/>
      <c r="M40" s="117"/>
      <c r="N40" s="117"/>
      <c r="O40" s="117"/>
      <c r="P40" s="357"/>
      <c r="Q40" s="357"/>
      <c r="R40" s="357"/>
      <c r="S40" s="357"/>
      <c r="T40" s="357"/>
      <c r="U40" s="357"/>
      <c r="V40" s="357"/>
      <c r="W40" s="357"/>
      <c r="X40" s="357"/>
      <c r="Y40" s="357"/>
      <c r="Z40" s="117"/>
      <c r="AA40" s="117"/>
    </row>
    <row r="42" spans="1:27">
      <c r="A42" s="368"/>
      <c r="B42" s="368"/>
      <c r="C42" s="368"/>
      <c r="D42" s="92"/>
      <c r="E42" s="92"/>
      <c r="F42" s="92"/>
      <c r="G42" s="92"/>
      <c r="H42" s="92"/>
      <c r="I42" s="92"/>
      <c r="J42" s="369"/>
    </row>
    <row r="43" spans="1:27">
      <c r="A43" s="92"/>
      <c r="B43" s="92"/>
      <c r="C43" s="92"/>
      <c r="D43" s="92"/>
      <c r="E43" s="92"/>
      <c r="F43" s="92"/>
      <c r="G43" s="92"/>
      <c r="H43" s="92"/>
      <c r="I43" s="92"/>
      <c r="J43" s="92"/>
      <c r="K43" s="92"/>
    </row>
    <row r="44" spans="1:27">
      <c r="A44" s="368"/>
      <c r="B44" s="92"/>
      <c r="C44" s="92"/>
      <c r="D44" s="370"/>
      <c r="E44" s="370"/>
      <c r="F44" s="370"/>
      <c r="G44" s="370"/>
      <c r="H44" s="370"/>
      <c r="I44" s="370"/>
      <c r="J44" s="371"/>
    </row>
    <row r="45" spans="1:27">
      <c r="A45" s="368"/>
      <c r="B45" s="372"/>
      <c r="C45" s="372"/>
      <c r="J45" s="373"/>
      <c r="K45" s="92"/>
      <c r="L45" s="92"/>
      <c r="M45" s="92"/>
      <c r="N45" s="92"/>
      <c r="O45" s="92"/>
    </row>
    <row r="47" spans="1:27">
      <c r="A47" s="92"/>
      <c r="B47" s="71"/>
      <c r="C47" s="71"/>
      <c r="D47" s="92"/>
      <c r="E47" s="92"/>
      <c r="F47" s="92"/>
      <c r="G47" s="92"/>
      <c r="H47" s="92"/>
      <c r="I47" s="92"/>
      <c r="J47" s="358"/>
    </row>
    <row r="48" spans="1:27">
      <c r="A48" s="368"/>
      <c r="B48" s="368"/>
      <c r="C48" s="368"/>
      <c r="D48" s="92"/>
      <c r="E48" s="92"/>
      <c r="F48" s="92"/>
      <c r="G48" s="92"/>
      <c r="H48" s="92"/>
      <c r="I48" s="92"/>
      <c r="J48" s="373"/>
    </row>
    <row r="49" spans="1:20">
      <c r="A49" s="92"/>
      <c r="B49" s="92"/>
      <c r="C49" s="92"/>
      <c r="D49" s="92"/>
      <c r="E49" s="92"/>
      <c r="F49" s="92"/>
      <c r="G49" s="92"/>
      <c r="H49" s="92"/>
      <c r="I49" s="92"/>
      <c r="J49" s="92"/>
      <c r="K49" s="92"/>
    </row>
    <row r="50" spans="1:20">
      <c r="A50" s="368"/>
      <c r="B50" s="372"/>
      <c r="C50" s="372"/>
      <c r="D50" s="92"/>
      <c r="E50" s="92"/>
      <c r="F50" s="92"/>
      <c r="G50" s="92"/>
      <c r="H50" s="92"/>
      <c r="I50" s="92"/>
      <c r="J50" s="358"/>
      <c r="K50" s="92"/>
    </row>
    <row r="52" spans="1:20">
      <c r="A52" s="368"/>
      <c r="B52" s="368"/>
      <c r="C52" s="368"/>
      <c r="D52" s="92"/>
      <c r="E52" s="92"/>
      <c r="F52" s="92"/>
      <c r="G52" s="92"/>
      <c r="H52" s="92"/>
      <c r="I52" s="92"/>
      <c r="J52" s="373"/>
    </row>
    <row r="53" spans="1:20">
      <c r="A53" s="92"/>
      <c r="B53" s="92"/>
      <c r="C53" s="92"/>
      <c r="D53" s="92"/>
      <c r="E53" s="92"/>
      <c r="F53" s="92"/>
      <c r="G53" s="92"/>
      <c r="H53" s="92"/>
      <c r="I53" s="92"/>
      <c r="J53" s="358"/>
      <c r="K53" s="92"/>
    </row>
    <row r="54" spans="1:20">
      <c r="H54" s="374"/>
      <c r="J54" s="371"/>
    </row>
    <row r="55" spans="1:20">
      <c r="A55" s="92"/>
      <c r="B55" s="71"/>
      <c r="C55" s="71"/>
      <c r="D55" s="92"/>
      <c r="E55" s="92"/>
      <c r="F55" s="92"/>
      <c r="G55" s="92"/>
      <c r="H55" s="92"/>
      <c r="I55" s="92"/>
      <c r="J55" s="358"/>
    </row>
    <row r="57" spans="1:20">
      <c r="A57" s="92"/>
      <c r="B57" s="71"/>
      <c r="C57" s="71"/>
      <c r="D57" s="92"/>
      <c r="E57" s="92"/>
      <c r="F57" s="92"/>
      <c r="G57" s="92"/>
      <c r="H57" s="92"/>
      <c r="I57" s="92"/>
      <c r="J57" s="358"/>
    </row>
    <row r="58" spans="1:20">
      <c r="A58" s="368"/>
      <c r="B58" s="372"/>
      <c r="C58" s="372"/>
      <c r="D58" s="92"/>
      <c r="E58" s="92"/>
      <c r="F58" s="92"/>
      <c r="G58" s="92"/>
      <c r="H58" s="92"/>
      <c r="I58" s="92"/>
      <c r="J58" s="373"/>
      <c r="K58" s="92"/>
    </row>
    <row r="59" spans="1:20">
      <c r="A59" s="92"/>
      <c r="B59" s="92"/>
      <c r="C59" s="92"/>
      <c r="J59" s="373"/>
      <c r="K59" s="375"/>
      <c r="L59" s="375"/>
      <c r="M59" s="375"/>
      <c r="N59" s="375"/>
      <c r="O59" s="375"/>
      <c r="T59" s="376"/>
    </row>
    <row r="60" spans="1:20">
      <c r="A60" s="368"/>
      <c r="B60" s="92"/>
      <c r="C60" s="92"/>
      <c r="D60" s="370"/>
      <c r="E60" s="370"/>
      <c r="F60" s="370"/>
      <c r="G60" s="370"/>
      <c r="H60" s="370"/>
      <c r="I60" s="370"/>
      <c r="J60" s="371"/>
    </row>
    <row r="62" spans="1:20">
      <c r="A62" s="368"/>
      <c r="B62" s="368"/>
      <c r="C62" s="368"/>
      <c r="D62" s="368"/>
      <c r="E62" s="368"/>
      <c r="F62" s="368"/>
      <c r="G62" s="368"/>
      <c r="H62" s="368"/>
      <c r="I62" s="368"/>
      <c r="J62" s="358"/>
      <c r="K62" s="92"/>
      <c r="L62" s="92"/>
      <c r="M62" s="92"/>
      <c r="N62" s="92"/>
      <c r="O62" s="92"/>
    </row>
    <row r="63" spans="1:20">
      <c r="A63" s="368"/>
      <c r="B63" s="368"/>
      <c r="C63" s="368"/>
      <c r="E63" s="92"/>
      <c r="F63" s="92"/>
      <c r="G63" s="92"/>
      <c r="H63" s="92"/>
      <c r="I63" s="92"/>
      <c r="J63" s="358"/>
    </row>
    <row r="64" spans="1:20">
      <c r="A64" s="368"/>
      <c r="B64" s="368"/>
      <c r="C64" s="368"/>
      <c r="D64" s="92"/>
      <c r="E64" s="92"/>
      <c r="F64" s="92"/>
      <c r="G64" s="92"/>
      <c r="H64" s="92"/>
      <c r="I64" s="92"/>
      <c r="J64" s="369"/>
    </row>
    <row r="65" spans="1:10">
      <c r="A65" s="92"/>
      <c r="B65" s="71"/>
      <c r="C65" s="71"/>
      <c r="D65" s="92"/>
      <c r="E65" s="92"/>
      <c r="F65" s="92"/>
      <c r="G65" s="92"/>
      <c r="H65" s="92"/>
      <c r="I65" s="92"/>
      <c r="J65" s="358"/>
    </row>
  </sheetData>
  <phoneticPr fontId="29" type="noConversion"/>
  <pageMargins left="0.7" right="0.7" top="0.75" bottom="0.75" header="0" footer="0"/>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77"/>
  <sheetViews>
    <sheetView zoomScale="80" zoomScaleNormal="80" workbookViewId="0">
      <selection activeCell="C24" sqref="C24"/>
    </sheetView>
  </sheetViews>
  <sheetFormatPr baseColWidth="10" defaultColWidth="9" defaultRowHeight="14"/>
  <cols>
    <col min="1" max="1" width="6.5" style="411" bestFit="1" customWidth="1"/>
    <col min="2" max="2" width="4.5" style="411" bestFit="1" customWidth="1"/>
    <col min="3" max="3" width="12.33203125" style="381" bestFit="1" customWidth="1"/>
    <col min="4" max="4" width="11" style="381" bestFit="1" customWidth="1"/>
    <col min="5" max="5" width="27.1640625" style="381" customWidth="1"/>
    <col min="6" max="6" width="7.33203125" style="411" bestFit="1" customWidth="1"/>
    <col min="7" max="7" width="9" style="411" bestFit="1" customWidth="1"/>
    <col min="8" max="8" width="6.6640625" style="411" bestFit="1" customWidth="1"/>
    <col min="9" max="9" width="54" style="412" customWidth="1"/>
    <col min="10" max="10" width="9.1640625" style="411" bestFit="1" customWidth="1"/>
    <col min="11" max="11" width="35.1640625" style="381" bestFit="1" customWidth="1"/>
    <col min="12" max="12" width="67.6640625" style="412" bestFit="1" customWidth="1"/>
    <col min="13" max="13" width="55.6640625" style="381" bestFit="1" customWidth="1"/>
    <col min="14" max="16384" width="9" style="381"/>
  </cols>
  <sheetData>
    <row r="1" spans="1:14" ht="15">
      <c r="A1" s="377" t="s">
        <v>87</v>
      </c>
      <c r="B1" s="378"/>
      <c r="C1" s="379"/>
      <c r="D1" s="379"/>
      <c r="E1" s="379"/>
      <c r="F1" s="378"/>
      <c r="G1" s="378"/>
      <c r="H1" s="378"/>
      <c r="I1" s="380"/>
      <c r="J1" s="378"/>
      <c r="K1" s="379"/>
      <c r="L1" s="380"/>
      <c r="M1" s="379"/>
    </row>
    <row r="2" spans="1:14" ht="16">
      <c r="A2" s="377" t="s">
        <v>681</v>
      </c>
      <c r="B2" s="377" t="s">
        <v>682</v>
      </c>
      <c r="C2" s="377" t="s">
        <v>184</v>
      </c>
      <c r="D2" s="377" t="s">
        <v>185</v>
      </c>
      <c r="E2" s="377" t="s">
        <v>5</v>
      </c>
      <c r="F2" s="377" t="s">
        <v>683</v>
      </c>
      <c r="G2" s="377" t="s">
        <v>2</v>
      </c>
      <c r="H2" s="377" t="s">
        <v>188</v>
      </c>
      <c r="I2" s="382" t="s">
        <v>684</v>
      </c>
      <c r="J2" s="377" t="s">
        <v>189</v>
      </c>
      <c r="K2" s="377" t="s">
        <v>7</v>
      </c>
      <c r="L2" s="382" t="s">
        <v>685</v>
      </c>
      <c r="M2" s="377" t="s">
        <v>183</v>
      </c>
    </row>
    <row r="3" spans="1:14" s="384" customFormat="1" ht="15">
      <c r="A3" s="115" t="s">
        <v>87</v>
      </c>
      <c r="B3" s="115">
        <v>2024</v>
      </c>
      <c r="C3" s="114" t="s">
        <v>1007</v>
      </c>
      <c r="D3" s="114" t="s">
        <v>1008</v>
      </c>
      <c r="E3" s="115" t="s">
        <v>914</v>
      </c>
      <c r="F3" s="115" t="s">
        <v>11</v>
      </c>
      <c r="G3" s="115" t="s">
        <v>111</v>
      </c>
      <c r="H3" s="115" t="s">
        <v>23</v>
      </c>
      <c r="I3" s="114" t="s">
        <v>1208</v>
      </c>
      <c r="J3" s="114" t="s">
        <v>196</v>
      </c>
      <c r="K3" s="114" t="s">
        <v>1209</v>
      </c>
      <c r="L3" s="383"/>
      <c r="M3" s="115"/>
    </row>
    <row r="4" spans="1:14" s="384" customFormat="1" ht="15">
      <c r="A4" s="115" t="s">
        <v>87</v>
      </c>
      <c r="B4" s="115">
        <v>2024</v>
      </c>
      <c r="C4" s="114" t="s">
        <v>1009</v>
      </c>
      <c r="D4" s="385" t="s">
        <v>1010</v>
      </c>
      <c r="E4" s="115" t="s">
        <v>90</v>
      </c>
      <c r="F4" s="115" t="s">
        <v>11</v>
      </c>
      <c r="G4" s="115" t="s">
        <v>111</v>
      </c>
      <c r="H4" s="115" t="s">
        <v>23</v>
      </c>
      <c r="I4" s="114" t="s">
        <v>1011</v>
      </c>
      <c r="J4" s="114" t="s">
        <v>196</v>
      </c>
      <c r="K4" s="114" t="s">
        <v>1210</v>
      </c>
      <c r="L4" s="383"/>
      <c r="M4" s="115"/>
    </row>
    <row r="5" spans="1:14" ht="15">
      <c r="A5" s="270"/>
      <c r="B5" s="270"/>
      <c r="C5" s="141"/>
      <c r="D5" s="270"/>
      <c r="E5" s="270"/>
      <c r="F5" s="270"/>
      <c r="G5" s="270"/>
      <c r="H5" s="270"/>
      <c r="I5" s="386"/>
      <c r="J5" s="270"/>
      <c r="K5" s="270"/>
      <c r="L5" s="386"/>
    </row>
    <row r="6" spans="1:14" ht="15">
      <c r="A6" s="377" t="s">
        <v>92</v>
      </c>
      <c r="B6" s="378"/>
      <c r="C6" s="572">
        <v>45442</v>
      </c>
      <c r="D6" s="379"/>
      <c r="E6" s="379"/>
      <c r="F6" s="378"/>
      <c r="G6" s="378"/>
      <c r="H6" s="378"/>
      <c r="I6" s="380"/>
      <c r="J6" s="378"/>
      <c r="K6" s="379"/>
      <c r="L6" s="380"/>
      <c r="M6" s="379"/>
    </row>
    <row r="7" spans="1:14" ht="16">
      <c r="A7" s="387" t="s">
        <v>681</v>
      </c>
      <c r="B7" s="387" t="s">
        <v>682</v>
      </c>
      <c r="C7" s="387" t="s">
        <v>184</v>
      </c>
      <c r="D7" s="387" t="s">
        <v>185</v>
      </c>
      <c r="E7" s="387" t="s">
        <v>5</v>
      </c>
      <c r="F7" s="387" t="s">
        <v>683</v>
      </c>
      <c r="G7" s="387" t="s">
        <v>2</v>
      </c>
      <c r="H7" s="387" t="s">
        <v>188</v>
      </c>
      <c r="I7" s="388" t="s">
        <v>684</v>
      </c>
      <c r="J7" s="387" t="s">
        <v>189</v>
      </c>
      <c r="K7" s="387" t="s">
        <v>7</v>
      </c>
      <c r="L7" s="388" t="s">
        <v>685</v>
      </c>
      <c r="M7" s="387" t="s">
        <v>183</v>
      </c>
    </row>
    <row r="8" spans="1:14" s="384" customFormat="1" ht="15">
      <c r="A8" s="399" t="s">
        <v>92</v>
      </c>
      <c r="B8" s="399">
        <v>2024</v>
      </c>
      <c r="C8" s="573" t="s">
        <v>1211</v>
      </c>
      <c r="D8" s="397" t="s">
        <v>806</v>
      </c>
      <c r="E8" s="399" t="s">
        <v>1313</v>
      </c>
      <c r="F8" s="399" t="s">
        <v>11</v>
      </c>
      <c r="G8" s="399" t="s">
        <v>199</v>
      </c>
      <c r="H8" s="399" t="s">
        <v>1315</v>
      </c>
      <c r="I8" s="397" t="s">
        <v>1314</v>
      </c>
      <c r="J8" s="399" t="s">
        <v>1061</v>
      </c>
      <c r="K8" s="399" t="s">
        <v>1212</v>
      </c>
      <c r="L8" s="415"/>
      <c r="M8" s="416"/>
    </row>
    <row r="9" spans="1:14" s="384" customFormat="1" ht="15">
      <c r="A9" s="115" t="s">
        <v>92</v>
      </c>
      <c r="B9" s="115">
        <v>2024</v>
      </c>
      <c r="C9" s="573" t="s">
        <v>623</v>
      </c>
      <c r="D9" s="397" t="s">
        <v>1092</v>
      </c>
      <c r="E9" s="115" t="s">
        <v>1093</v>
      </c>
      <c r="F9" s="115" t="s">
        <v>38</v>
      </c>
      <c r="G9" s="115" t="s">
        <v>46</v>
      </c>
      <c r="H9" s="115" t="s">
        <v>23</v>
      </c>
      <c r="I9" s="114" t="s">
        <v>1316</v>
      </c>
      <c r="J9" s="115" t="s">
        <v>240</v>
      </c>
      <c r="K9" s="399" t="s">
        <v>1213</v>
      </c>
      <c r="L9" s="383"/>
      <c r="M9" s="404"/>
    </row>
    <row r="10" spans="1:14" ht="15">
      <c r="A10" s="391"/>
      <c r="B10" s="391"/>
      <c r="C10" s="515"/>
      <c r="D10"/>
      <c r="E10"/>
      <c r="F10"/>
      <c r="G10"/>
      <c r="H10"/>
      <c r="I10"/>
      <c r="J10"/>
      <c r="K10"/>
      <c r="L10"/>
      <c r="M10"/>
      <c r="N10"/>
    </row>
    <row r="11" spans="1:14" ht="15">
      <c r="A11" s="377" t="s">
        <v>169</v>
      </c>
      <c r="B11" s="393"/>
      <c r="C11" s="572">
        <v>45442</v>
      </c>
      <c r="D11" s="394"/>
      <c r="E11" s="394"/>
      <c r="F11" s="393"/>
      <c r="G11" s="393"/>
      <c r="H11" s="393"/>
      <c r="I11" s="395"/>
      <c r="J11" s="393"/>
      <c r="K11" s="394"/>
      <c r="L11" s="395"/>
      <c r="M11" s="394"/>
    </row>
    <row r="12" spans="1:14" ht="16">
      <c r="A12" s="377" t="s">
        <v>681</v>
      </c>
      <c r="B12" s="377" t="s">
        <v>682</v>
      </c>
      <c r="C12" s="377" t="s">
        <v>184</v>
      </c>
      <c r="D12" s="377" t="s">
        <v>185</v>
      </c>
      <c r="E12" s="377" t="s">
        <v>5</v>
      </c>
      <c r="F12" s="377" t="s">
        <v>683</v>
      </c>
      <c r="G12" s="377" t="s">
        <v>2</v>
      </c>
      <c r="H12" s="377" t="s">
        <v>188</v>
      </c>
      <c r="I12" s="382" t="s">
        <v>684</v>
      </c>
      <c r="J12" s="377" t="s">
        <v>189</v>
      </c>
      <c r="K12" s="377" t="s">
        <v>7</v>
      </c>
      <c r="L12" s="382" t="s">
        <v>685</v>
      </c>
      <c r="M12" s="377" t="s">
        <v>183</v>
      </c>
    </row>
    <row r="13" spans="1:14" s="384" customFormat="1" ht="15">
      <c r="A13" s="115" t="s">
        <v>169</v>
      </c>
      <c r="B13" s="115">
        <v>2024</v>
      </c>
      <c r="C13" s="403" t="s">
        <v>1075</v>
      </c>
      <c r="D13" s="397" t="s">
        <v>1076</v>
      </c>
      <c r="E13" s="115" t="s">
        <v>32</v>
      </c>
      <c r="F13" s="115" t="s">
        <v>11</v>
      </c>
      <c r="G13" s="115" t="s">
        <v>199</v>
      </c>
      <c r="H13" s="115" t="s">
        <v>23</v>
      </c>
      <c r="I13" s="114" t="s">
        <v>1317</v>
      </c>
      <c r="J13" s="115" t="s">
        <v>225</v>
      </c>
      <c r="K13" s="399" t="s">
        <v>1077</v>
      </c>
      <c r="L13" s="383"/>
      <c r="M13" s="404"/>
    </row>
    <row r="14" spans="1:14" s="384" customFormat="1" ht="15">
      <c r="A14" s="115" t="s">
        <v>169</v>
      </c>
      <c r="B14" s="115">
        <v>2024</v>
      </c>
      <c r="C14" s="403" t="s">
        <v>1078</v>
      </c>
      <c r="D14" s="397" t="s">
        <v>1079</v>
      </c>
      <c r="E14" s="115" t="s">
        <v>1083</v>
      </c>
      <c r="F14" s="115" t="s">
        <v>38</v>
      </c>
      <c r="G14" s="115" t="s">
        <v>111</v>
      </c>
      <c r="H14" s="115" t="s">
        <v>23</v>
      </c>
      <c r="I14" s="114" t="s">
        <v>1318</v>
      </c>
      <c r="J14" s="115" t="s">
        <v>111</v>
      </c>
      <c r="K14" s="399" t="s">
        <v>1080</v>
      </c>
      <c r="L14" s="383"/>
      <c r="M14" s="404"/>
    </row>
    <row r="15" spans="1:14" s="384" customFormat="1" ht="15">
      <c r="A15" s="115" t="s">
        <v>169</v>
      </c>
      <c r="B15" s="115">
        <v>2024</v>
      </c>
      <c r="C15" s="397" t="s">
        <v>1214</v>
      </c>
      <c r="D15" s="397" t="s">
        <v>1215</v>
      </c>
      <c r="E15" s="115" t="s">
        <v>1216</v>
      </c>
      <c r="F15" s="115" t="s">
        <v>21</v>
      </c>
      <c r="G15" s="115" t="s">
        <v>46</v>
      </c>
      <c r="H15" s="115" t="s">
        <v>8</v>
      </c>
      <c r="I15" s="114" t="s">
        <v>1319</v>
      </c>
      <c r="J15" s="115" t="s">
        <v>234</v>
      </c>
      <c r="K15" s="399" t="s">
        <v>1217</v>
      </c>
      <c r="L15" s="383"/>
      <c r="M15" s="404"/>
    </row>
    <row r="16" spans="1:14" ht="15">
      <c r="A16" s="391"/>
      <c r="B16" s="391"/>
      <c r="C16" s="391"/>
      <c r="D16" s="391"/>
      <c r="E16" s="391"/>
      <c r="F16" s="391"/>
      <c r="G16" s="391"/>
      <c r="H16" s="391"/>
      <c r="I16" s="392"/>
      <c r="J16" s="391"/>
      <c r="K16" s="391"/>
      <c r="L16" s="392"/>
    </row>
    <row r="17" spans="1:13" ht="15">
      <c r="A17" s="377" t="s">
        <v>321</v>
      </c>
      <c r="B17" s="378"/>
      <c r="C17" s="379"/>
      <c r="D17" s="379"/>
      <c r="E17" s="379"/>
      <c r="F17" s="378"/>
      <c r="G17" s="378"/>
      <c r="H17" s="378"/>
      <c r="I17" s="380"/>
      <c r="J17" s="378"/>
      <c r="K17" s="379"/>
      <c r="L17" s="380"/>
      <c r="M17" s="379"/>
    </row>
    <row r="18" spans="1:13" ht="16">
      <c r="A18" s="377" t="s">
        <v>681</v>
      </c>
      <c r="B18" s="377" t="s">
        <v>682</v>
      </c>
      <c r="C18" s="377" t="s">
        <v>184</v>
      </c>
      <c r="D18" s="377" t="s">
        <v>185</v>
      </c>
      <c r="E18" s="377" t="s">
        <v>5</v>
      </c>
      <c r="F18" s="377" t="s">
        <v>683</v>
      </c>
      <c r="G18" s="377" t="s">
        <v>2</v>
      </c>
      <c r="H18" s="377" t="s">
        <v>188</v>
      </c>
      <c r="I18" s="382" t="s">
        <v>684</v>
      </c>
      <c r="J18" s="377" t="s">
        <v>189</v>
      </c>
      <c r="K18" s="377" t="s">
        <v>7</v>
      </c>
      <c r="L18" s="382" t="s">
        <v>685</v>
      </c>
      <c r="M18" s="377" t="s">
        <v>183</v>
      </c>
    </row>
    <row r="19" spans="1:13" s="384" customFormat="1" ht="15">
      <c r="A19" s="115" t="s">
        <v>321</v>
      </c>
      <c r="B19" s="115"/>
      <c r="C19" s="403" t="s">
        <v>901</v>
      </c>
      <c r="D19" s="397" t="s">
        <v>902</v>
      </c>
      <c r="E19" s="115" t="s">
        <v>301</v>
      </c>
      <c r="F19" s="115" t="s">
        <v>38</v>
      </c>
      <c r="G19" s="115" t="s">
        <v>111</v>
      </c>
      <c r="H19" s="115" t="s">
        <v>23</v>
      </c>
      <c r="I19" s="114" t="s">
        <v>904</v>
      </c>
      <c r="J19" s="115" t="s">
        <v>111</v>
      </c>
      <c r="K19" s="399"/>
      <c r="L19" s="383"/>
      <c r="M19" s="404"/>
    </row>
    <row r="20" spans="1:13" s="384" customFormat="1" ht="15">
      <c r="A20" s="115" t="s">
        <v>321</v>
      </c>
      <c r="B20" s="115"/>
      <c r="C20" s="403" t="s">
        <v>367</v>
      </c>
      <c r="D20" s="397" t="s">
        <v>903</v>
      </c>
      <c r="E20" s="115" t="s">
        <v>1094</v>
      </c>
      <c r="F20" s="115" t="s">
        <v>21</v>
      </c>
      <c r="G20" s="115" t="s">
        <v>111</v>
      </c>
      <c r="H20" s="115" t="s">
        <v>23</v>
      </c>
      <c r="I20" s="114" t="s">
        <v>905</v>
      </c>
      <c r="J20" s="115" t="s">
        <v>111</v>
      </c>
      <c r="K20" s="399"/>
      <c r="L20" s="383"/>
      <c r="M20" s="404"/>
    </row>
    <row r="21" spans="1:13" s="384" customFormat="1" ht="15">
      <c r="A21" s="115"/>
      <c r="B21" s="115"/>
      <c r="C21" s="403"/>
      <c r="D21" s="397"/>
      <c r="E21" s="115"/>
      <c r="F21" s="115"/>
      <c r="G21" s="115"/>
      <c r="H21" s="115"/>
      <c r="I21" s="114"/>
      <c r="J21" s="115"/>
      <c r="K21" s="399"/>
      <c r="L21" s="383"/>
      <c r="M21" s="404"/>
    </row>
    <row r="22" spans="1:13" s="384" customFormat="1" ht="15">
      <c r="A22" s="115"/>
      <c r="B22" s="115"/>
      <c r="C22" s="397"/>
      <c r="D22" s="397"/>
      <c r="E22" s="115"/>
      <c r="F22" s="115"/>
      <c r="G22" s="115"/>
      <c r="H22" s="115"/>
      <c r="I22" s="114"/>
      <c r="J22" s="115"/>
      <c r="K22" s="399"/>
      <c r="L22" s="383"/>
      <c r="M22" s="404"/>
    </row>
    <row r="23" spans="1:13" ht="15">
      <c r="A23" s="391"/>
      <c r="B23" s="391"/>
      <c r="C23" s="391"/>
      <c r="D23" s="391"/>
      <c r="E23" s="391"/>
      <c r="F23" s="391"/>
      <c r="G23" s="391"/>
      <c r="H23" s="391"/>
      <c r="I23" s="392"/>
      <c r="J23" s="391"/>
      <c r="K23" s="391"/>
      <c r="L23" s="392"/>
    </row>
    <row r="24" spans="1:13" ht="15">
      <c r="A24" s="377" t="s">
        <v>96</v>
      </c>
      <c r="B24" s="393"/>
      <c r="C24" s="572">
        <v>45442</v>
      </c>
      <c r="D24" s="394"/>
      <c r="E24" s="394"/>
      <c r="F24" s="393"/>
      <c r="G24" s="393"/>
      <c r="H24" s="393"/>
      <c r="I24" s="395"/>
      <c r="J24" s="393"/>
      <c r="K24" s="394"/>
      <c r="L24" s="395"/>
      <c r="M24" s="394"/>
    </row>
    <row r="25" spans="1:13" ht="16">
      <c r="A25" s="377" t="s">
        <v>681</v>
      </c>
      <c r="B25" s="377" t="s">
        <v>682</v>
      </c>
      <c r="C25" s="377" t="s">
        <v>184</v>
      </c>
      <c r="D25" s="377" t="s">
        <v>185</v>
      </c>
      <c r="E25" s="377" t="s">
        <v>5</v>
      </c>
      <c r="F25" s="377" t="s">
        <v>683</v>
      </c>
      <c r="G25" s="377" t="s">
        <v>2</v>
      </c>
      <c r="H25" s="377" t="s">
        <v>188</v>
      </c>
      <c r="I25" s="382" t="s">
        <v>684</v>
      </c>
      <c r="J25" s="377" t="s">
        <v>189</v>
      </c>
      <c r="K25" s="377" t="s">
        <v>7</v>
      </c>
      <c r="L25" s="382" t="s">
        <v>685</v>
      </c>
      <c r="M25" s="377" t="s">
        <v>183</v>
      </c>
    </row>
    <row r="26" spans="1:13" s="384" customFormat="1" ht="15">
      <c r="A26" s="396" t="s">
        <v>950</v>
      </c>
      <c r="B26" s="396">
        <v>2024</v>
      </c>
      <c r="C26" s="401" t="s">
        <v>1218</v>
      </c>
      <c r="D26" s="401" t="s">
        <v>1219</v>
      </c>
      <c r="E26" s="396" t="s">
        <v>1095</v>
      </c>
      <c r="F26" s="396" t="s">
        <v>952</v>
      </c>
      <c r="G26" s="396" t="s">
        <v>953</v>
      </c>
      <c r="H26" s="396" t="s">
        <v>8</v>
      </c>
      <c r="I26" s="401" t="s">
        <v>1311</v>
      </c>
      <c r="J26" s="396" t="s">
        <v>196</v>
      </c>
      <c r="K26" s="396" t="s">
        <v>1220</v>
      </c>
      <c r="L26" s="559" t="s">
        <v>1221</v>
      </c>
      <c r="M26" s="406"/>
    </row>
    <row r="27" spans="1:13" s="384" customFormat="1" ht="16">
      <c r="A27" s="396" t="s">
        <v>950</v>
      </c>
      <c r="B27" s="396">
        <v>2024</v>
      </c>
      <c r="C27" s="401" t="s">
        <v>1222</v>
      </c>
      <c r="D27" s="401" t="s">
        <v>954</v>
      </c>
      <c r="E27" s="396" t="s">
        <v>1308</v>
      </c>
      <c r="F27" s="396" t="s">
        <v>1223</v>
      </c>
      <c r="G27" s="396" t="s">
        <v>1224</v>
      </c>
      <c r="H27" s="115" t="s">
        <v>23</v>
      </c>
      <c r="I27" s="398" t="s">
        <v>1312</v>
      </c>
      <c r="J27" s="396" t="s">
        <v>312</v>
      </c>
      <c r="K27" s="396" t="s">
        <v>1225</v>
      </c>
      <c r="L27" s="559" t="s">
        <v>1226</v>
      </c>
      <c r="M27" s="406"/>
    </row>
    <row r="28" spans="1:13" s="384" customFormat="1" ht="15">
      <c r="A28" s="396"/>
      <c r="B28" s="396"/>
      <c r="C28" s="401"/>
      <c r="D28" s="401"/>
      <c r="E28" s="396"/>
      <c r="F28" s="396"/>
      <c r="G28" s="396"/>
      <c r="H28" s="396"/>
      <c r="I28" s="398"/>
      <c r="J28" s="477"/>
      <c r="K28" s="477"/>
      <c r="L28" s="478"/>
      <c r="M28" s="479"/>
    </row>
    <row r="30" spans="1:13" ht="15">
      <c r="A30" s="377" t="s">
        <v>97</v>
      </c>
      <c r="B30" s="393"/>
      <c r="C30" s="394"/>
      <c r="D30" s="394"/>
      <c r="E30" s="394"/>
      <c r="F30" s="393"/>
      <c r="G30" s="393"/>
      <c r="H30" s="393"/>
      <c r="I30" s="395"/>
      <c r="J30" s="393"/>
      <c r="K30" s="394"/>
      <c r="L30" s="395"/>
      <c r="M30" s="394"/>
    </row>
    <row r="31" spans="1:13" ht="16">
      <c r="A31" s="377" t="s">
        <v>681</v>
      </c>
      <c r="B31" s="377" t="s">
        <v>682</v>
      </c>
      <c r="C31" s="377" t="s">
        <v>184</v>
      </c>
      <c r="D31" s="377" t="s">
        <v>185</v>
      </c>
      <c r="E31" s="377" t="s">
        <v>5</v>
      </c>
      <c r="F31" s="377" t="s">
        <v>683</v>
      </c>
      <c r="G31" s="377" t="s">
        <v>2</v>
      </c>
      <c r="H31" s="377" t="s">
        <v>188</v>
      </c>
      <c r="I31" s="382" t="s">
        <v>684</v>
      </c>
      <c r="J31" s="377" t="s">
        <v>189</v>
      </c>
      <c r="K31" s="377" t="s">
        <v>7</v>
      </c>
      <c r="L31" s="382" t="s">
        <v>685</v>
      </c>
      <c r="M31" s="377" t="s">
        <v>183</v>
      </c>
    </row>
    <row r="32" spans="1:13" s="384" customFormat="1" ht="15">
      <c r="A32" s="396" t="s">
        <v>1239</v>
      </c>
      <c r="B32" s="396">
        <v>2024</v>
      </c>
      <c r="C32" s="401" t="s">
        <v>1240</v>
      </c>
      <c r="D32" s="401" t="s">
        <v>1241</v>
      </c>
      <c r="E32" s="396" t="s">
        <v>1236</v>
      </c>
      <c r="F32" s="396" t="s">
        <v>1242</v>
      </c>
      <c r="G32" s="396" t="s">
        <v>1243</v>
      </c>
      <c r="H32" s="396" t="s">
        <v>1237</v>
      </c>
      <c r="I32" s="401" t="s">
        <v>1244</v>
      </c>
      <c r="J32" s="396" t="s">
        <v>1238</v>
      </c>
      <c r="K32" s="396" t="s">
        <v>1245</v>
      </c>
      <c r="L32" s="559" t="s">
        <v>1246</v>
      </c>
      <c r="M32" s="406"/>
    </row>
    <row r="33" spans="1:13" s="384" customFormat="1" ht="16">
      <c r="A33" s="396" t="s">
        <v>1239</v>
      </c>
      <c r="B33" s="396">
        <v>2024</v>
      </c>
      <c r="C33" s="401" t="s">
        <v>1247</v>
      </c>
      <c r="D33" s="401" t="s">
        <v>1248</v>
      </c>
      <c r="E33" s="396" t="s">
        <v>1308</v>
      </c>
      <c r="F33" s="396" t="s">
        <v>1249</v>
      </c>
      <c r="G33" s="396" t="s">
        <v>1250</v>
      </c>
      <c r="H33" s="115" t="s">
        <v>1237</v>
      </c>
      <c r="I33" s="398" t="s">
        <v>1251</v>
      </c>
      <c r="J33" s="396" t="s">
        <v>312</v>
      </c>
      <c r="K33" s="396" t="s">
        <v>1252</v>
      </c>
      <c r="L33" s="559" t="s">
        <v>1253</v>
      </c>
      <c r="M33" s="406"/>
    </row>
    <row r="34" spans="1:13" s="384" customFormat="1" ht="15">
      <c r="A34" s="396"/>
      <c r="B34" s="407"/>
      <c r="C34" s="407"/>
      <c r="D34" s="407"/>
      <c r="E34" s="396"/>
      <c r="F34" s="396"/>
      <c r="G34" s="396"/>
      <c r="H34" s="396"/>
      <c r="I34" s="407"/>
      <c r="J34" s="396"/>
      <c r="K34" s="396"/>
      <c r="L34" s="484"/>
      <c r="M34" s="410"/>
    </row>
    <row r="36" spans="1:13">
      <c r="I36" s="381"/>
    </row>
    <row r="37" spans="1:13" ht="15">
      <c r="A37" s="377" t="s">
        <v>101</v>
      </c>
      <c r="B37" s="378"/>
      <c r="C37" s="379"/>
      <c r="D37" s="379"/>
      <c r="E37" s="379"/>
      <c r="F37" s="378"/>
      <c r="G37" s="378"/>
      <c r="H37" s="378"/>
      <c r="I37" s="394"/>
      <c r="J37" s="378"/>
      <c r="K37" s="379"/>
      <c r="L37" s="380"/>
      <c r="M37" s="379"/>
    </row>
    <row r="38" spans="1:13" ht="16">
      <c r="A38" s="377" t="s">
        <v>681</v>
      </c>
      <c r="B38" s="377" t="s">
        <v>682</v>
      </c>
      <c r="C38" s="377" t="s">
        <v>184</v>
      </c>
      <c r="D38" s="377" t="s">
        <v>185</v>
      </c>
      <c r="E38" s="377" t="s">
        <v>5</v>
      </c>
      <c r="F38" s="377" t="s">
        <v>683</v>
      </c>
      <c r="G38" s="377" t="s">
        <v>2</v>
      </c>
      <c r="H38" s="377" t="s">
        <v>188</v>
      </c>
      <c r="I38" s="382" t="s">
        <v>684</v>
      </c>
      <c r="J38" s="377" t="s">
        <v>189</v>
      </c>
      <c r="K38" s="377" t="s">
        <v>754</v>
      </c>
      <c r="L38" s="382" t="s">
        <v>685</v>
      </c>
      <c r="M38" s="377" t="s">
        <v>183</v>
      </c>
    </row>
    <row r="39" spans="1:13" s="384" customFormat="1" ht="16">
      <c r="A39" s="399" t="s">
        <v>101</v>
      </c>
      <c r="B39" s="399"/>
      <c r="C39" s="413" t="s">
        <v>1085</v>
      </c>
      <c r="D39" s="413" t="s">
        <v>1086</v>
      </c>
      <c r="E39" s="399" t="s">
        <v>1101</v>
      </c>
      <c r="F39" s="399"/>
      <c r="G39" s="396"/>
      <c r="H39" s="399"/>
      <c r="I39" s="414" t="s">
        <v>1090</v>
      </c>
      <c r="J39" s="399"/>
      <c r="K39" s="399"/>
      <c r="L39" s="415"/>
      <c r="M39" s="416"/>
    </row>
    <row r="40" spans="1:13" s="384" customFormat="1" ht="16">
      <c r="A40" s="399" t="s">
        <v>101</v>
      </c>
      <c r="B40" s="399"/>
      <c r="C40" s="413" t="s">
        <v>1087</v>
      </c>
      <c r="D40" s="413" t="s">
        <v>1088</v>
      </c>
      <c r="E40" s="399" t="s">
        <v>1089</v>
      </c>
      <c r="F40" s="399"/>
      <c r="G40" s="396" t="s">
        <v>953</v>
      </c>
      <c r="H40" s="399"/>
      <c r="I40" s="414" t="s">
        <v>1091</v>
      </c>
      <c r="J40" s="399" t="s">
        <v>953</v>
      </c>
      <c r="K40" s="399"/>
      <c r="L40" s="415"/>
      <c r="M40" s="416"/>
    </row>
    <row r="41" spans="1:13" s="384" customFormat="1" ht="15">
      <c r="A41" s="399"/>
      <c r="B41" s="399"/>
      <c r="C41" s="413"/>
      <c r="D41" s="413"/>
      <c r="E41" s="399"/>
      <c r="F41" s="399"/>
      <c r="G41" s="396"/>
      <c r="H41" s="399"/>
      <c r="I41" s="414"/>
      <c r="J41" s="399"/>
      <c r="K41" s="399"/>
      <c r="L41" s="415"/>
      <c r="M41" s="416"/>
    </row>
    <row r="42" spans="1:13" s="384" customFormat="1" ht="15">
      <c r="A42" s="399"/>
      <c r="B42" s="399"/>
      <c r="C42" s="413"/>
      <c r="D42" s="413"/>
      <c r="E42" s="399"/>
      <c r="F42" s="399"/>
      <c r="G42" s="396"/>
      <c r="H42" s="399"/>
      <c r="I42" s="414"/>
      <c r="J42" s="399"/>
      <c r="K42" s="399"/>
      <c r="L42" s="415"/>
      <c r="M42" s="416"/>
    </row>
    <row r="43" spans="1:13" s="384" customFormat="1" ht="15">
      <c r="A43" s="399"/>
      <c r="B43" s="399"/>
      <c r="C43" s="413"/>
      <c r="D43" s="413"/>
      <c r="E43" s="399"/>
      <c r="F43" s="399"/>
      <c r="G43" s="399"/>
      <c r="H43" s="399"/>
      <c r="I43" s="414"/>
      <c r="J43" s="399"/>
      <c r="K43" s="399"/>
      <c r="L43" s="415"/>
      <c r="M43" s="416"/>
    </row>
    <row r="44" spans="1:13" ht="16">
      <c r="C44" s="417"/>
      <c r="D44" s="417"/>
      <c r="G44" s="418"/>
    </row>
    <row r="45" spans="1:13" ht="15">
      <c r="A45" s="387" t="s">
        <v>102</v>
      </c>
      <c r="B45" s="265"/>
      <c r="C45" s="140"/>
      <c r="D45" s="419"/>
      <c r="E45" s="140"/>
      <c r="F45" s="265"/>
      <c r="G45" s="265"/>
      <c r="H45" s="265"/>
      <c r="I45" s="420"/>
      <c r="J45" s="265"/>
      <c r="K45" s="140"/>
      <c r="L45" s="420"/>
      <c r="M45" s="379"/>
    </row>
    <row r="46" spans="1:13" ht="16">
      <c r="A46" s="377" t="s">
        <v>681</v>
      </c>
      <c r="B46" s="377" t="s">
        <v>682</v>
      </c>
      <c r="C46" s="377" t="s">
        <v>184</v>
      </c>
      <c r="D46" s="377" t="s">
        <v>185</v>
      </c>
      <c r="E46" s="377" t="s">
        <v>5</v>
      </c>
      <c r="F46" s="377" t="s">
        <v>683</v>
      </c>
      <c r="G46" s="377" t="s">
        <v>2</v>
      </c>
      <c r="H46" s="377" t="s">
        <v>188</v>
      </c>
      <c r="I46" s="382" t="s">
        <v>684</v>
      </c>
      <c r="J46" s="377" t="s">
        <v>189</v>
      </c>
      <c r="K46" s="377" t="s">
        <v>7</v>
      </c>
      <c r="L46" s="382" t="s">
        <v>685</v>
      </c>
      <c r="M46" s="377" t="s">
        <v>183</v>
      </c>
    </row>
    <row r="47" spans="1:13" s="384" customFormat="1" ht="14.5" customHeight="1">
      <c r="A47" s="396" t="s">
        <v>102</v>
      </c>
      <c r="B47" s="407">
        <v>2024</v>
      </c>
      <c r="C47" s="407" t="s">
        <v>1227</v>
      </c>
      <c r="D47" s="408" t="s">
        <v>1069</v>
      </c>
      <c r="E47" s="407" t="s">
        <v>1228</v>
      </c>
      <c r="F47" s="396" t="s">
        <v>11</v>
      </c>
      <c r="G47" s="396" t="s">
        <v>46</v>
      </c>
      <c r="H47" s="396" t="s">
        <v>1066</v>
      </c>
      <c r="I47" s="408" t="s">
        <v>1229</v>
      </c>
      <c r="J47" s="396" t="s">
        <v>201</v>
      </c>
      <c r="K47" s="560" t="s">
        <v>1070</v>
      </c>
      <c r="L47" s="409" t="s">
        <v>1230</v>
      </c>
      <c r="M47" s="410"/>
    </row>
    <row r="48" spans="1:13" s="384" customFormat="1" ht="14.5" customHeight="1">
      <c r="A48" s="396" t="s">
        <v>102</v>
      </c>
      <c r="B48" s="407">
        <v>2024</v>
      </c>
      <c r="C48" s="407" t="s">
        <v>1231</v>
      </c>
      <c r="D48" s="408" t="s">
        <v>1067</v>
      </c>
      <c r="E48" s="407" t="s">
        <v>1307</v>
      </c>
      <c r="F48" s="396" t="s">
        <v>38</v>
      </c>
      <c r="G48" s="396" t="s">
        <v>196</v>
      </c>
      <c r="H48" s="396" t="s">
        <v>1066</v>
      </c>
      <c r="I48" s="408" t="s">
        <v>1232</v>
      </c>
      <c r="J48" s="396" t="s">
        <v>196</v>
      </c>
      <c r="K48" s="560" t="s">
        <v>1068</v>
      </c>
      <c r="L48" s="409" t="s">
        <v>1233</v>
      </c>
      <c r="M48" s="410"/>
    </row>
    <row r="49" spans="1:13" s="384" customFormat="1" ht="15">
      <c r="A49" s="396"/>
      <c r="B49" s="407"/>
      <c r="C49" s="407"/>
      <c r="D49" s="407"/>
      <c r="E49" s="396"/>
      <c r="F49" s="396"/>
      <c r="G49" s="396"/>
      <c r="H49" s="396"/>
      <c r="I49" s="408"/>
      <c r="J49" s="396"/>
      <c r="K49" s="396"/>
      <c r="L49" s="484"/>
      <c r="M49" s="410"/>
    </row>
    <row r="50" spans="1:13" s="384" customFormat="1" ht="14.5" customHeight="1">
      <c r="A50" s="396"/>
      <c r="B50" s="407"/>
      <c r="C50" s="408"/>
      <c r="D50" s="408"/>
      <c r="E50" s="396"/>
      <c r="F50" s="396"/>
      <c r="G50" s="396"/>
      <c r="H50" s="396"/>
      <c r="I50" s="408"/>
      <c r="J50" s="396"/>
      <c r="K50" s="480"/>
      <c r="L50" s="409"/>
      <c r="M50" s="410"/>
    </row>
    <row r="51" spans="1:13" ht="15">
      <c r="A51" s="270"/>
      <c r="B51" s="270"/>
      <c r="C51" s="141"/>
      <c r="D51" s="421"/>
      <c r="E51" s="141"/>
      <c r="F51" s="270"/>
      <c r="G51" s="270"/>
      <c r="H51" s="270"/>
      <c r="I51" s="386"/>
      <c r="J51" s="270"/>
      <c r="K51" s="141"/>
      <c r="L51" s="386"/>
    </row>
    <row r="52" spans="1:13" ht="15">
      <c r="A52" s="377" t="s">
        <v>107</v>
      </c>
      <c r="B52" s="378"/>
      <c r="C52" s="379"/>
      <c r="D52" s="379"/>
      <c r="E52" s="379"/>
      <c r="F52" s="378"/>
      <c r="G52" s="378"/>
      <c r="H52" s="378"/>
      <c r="I52" s="380"/>
      <c r="J52" s="378"/>
      <c r="K52" s="379"/>
      <c r="L52" s="380"/>
      <c r="M52" s="379"/>
    </row>
    <row r="53" spans="1:13" ht="16">
      <c r="A53" s="377" t="s">
        <v>681</v>
      </c>
      <c r="B53" s="377" t="s">
        <v>682</v>
      </c>
      <c r="C53" s="377" t="s">
        <v>184</v>
      </c>
      <c r="D53" s="377" t="s">
        <v>185</v>
      </c>
      <c r="E53" s="377" t="s">
        <v>5</v>
      </c>
      <c r="F53" s="377" t="s">
        <v>683</v>
      </c>
      <c r="G53" s="377" t="s">
        <v>2</v>
      </c>
      <c r="H53" s="377" t="s">
        <v>188</v>
      </c>
      <c r="I53" s="382" t="s">
        <v>684</v>
      </c>
      <c r="J53" s="377" t="s">
        <v>189</v>
      </c>
      <c r="K53" s="377" t="s">
        <v>754</v>
      </c>
      <c r="L53" s="382" t="s">
        <v>685</v>
      </c>
      <c r="M53" s="377" t="s">
        <v>183</v>
      </c>
    </row>
    <row r="54" spans="1:13" s="384" customFormat="1" ht="14.5" customHeight="1">
      <c r="A54" s="396" t="s">
        <v>107</v>
      </c>
      <c r="B54" s="407"/>
      <c r="C54" s="407" t="s">
        <v>1234</v>
      </c>
      <c r="D54" s="408" t="s">
        <v>1096</v>
      </c>
      <c r="E54" s="407" t="s">
        <v>1294</v>
      </c>
      <c r="F54" s="396" t="s">
        <v>38</v>
      </c>
      <c r="G54" s="396" t="s">
        <v>111</v>
      </c>
      <c r="H54" s="396" t="s">
        <v>23</v>
      </c>
      <c r="I54" s="408" t="s">
        <v>1104</v>
      </c>
      <c r="J54" s="396" t="s">
        <v>111</v>
      </c>
      <c r="K54" s="560" t="s">
        <v>1097</v>
      </c>
      <c r="L54" s="409" t="s">
        <v>1098</v>
      </c>
      <c r="M54" s="410"/>
    </row>
    <row r="55" spans="1:13" s="384" customFormat="1" ht="14.5" customHeight="1">
      <c r="A55" s="396" t="s">
        <v>107</v>
      </c>
      <c r="B55" s="407"/>
      <c r="C55" s="407" t="s">
        <v>1235</v>
      </c>
      <c r="D55" s="408" t="s">
        <v>1099</v>
      </c>
      <c r="E55" s="407" t="s">
        <v>1084</v>
      </c>
      <c r="F55" s="396" t="s">
        <v>11</v>
      </c>
      <c r="G55" s="396" t="s">
        <v>46</v>
      </c>
      <c r="H55" s="396" t="s">
        <v>23</v>
      </c>
      <c r="I55" s="408" t="s">
        <v>1105</v>
      </c>
      <c r="J55" s="396" t="s">
        <v>237</v>
      </c>
      <c r="K55" s="560" t="s">
        <v>1100</v>
      </c>
      <c r="L55" s="409"/>
      <c r="M55" s="410"/>
    </row>
    <row r="56" spans="1:13" ht="16">
      <c r="A56" s="115"/>
      <c r="B56" s="115"/>
      <c r="C56" s="517"/>
      <c r="D56" s="517"/>
      <c r="E56" s="517"/>
      <c r="F56" s="518"/>
      <c r="G56" s="518"/>
      <c r="H56" s="518"/>
      <c r="I56" s="517"/>
      <c r="J56" s="518"/>
      <c r="K56" s="522"/>
      <c r="L56" s="520"/>
      <c r="M56" s="516"/>
    </row>
    <row r="57" spans="1:13" ht="16">
      <c r="A57" s="115"/>
      <c r="B57" s="115"/>
      <c r="C57" s="517"/>
      <c r="D57" s="517"/>
      <c r="E57" s="517"/>
      <c r="F57" s="518"/>
      <c r="G57" s="518"/>
      <c r="H57" s="518"/>
      <c r="I57" s="517"/>
      <c r="J57" s="518"/>
      <c r="K57" s="517"/>
      <c r="L57" s="520"/>
      <c r="M57" s="516"/>
    </row>
    <row r="58" spans="1:13" ht="16">
      <c r="C58" s="520"/>
      <c r="D58" s="520"/>
      <c r="E58" s="520"/>
      <c r="F58" s="519"/>
      <c r="G58" s="519"/>
      <c r="H58" s="519"/>
      <c r="I58" s="520"/>
      <c r="J58" s="519"/>
      <c r="K58" s="521"/>
      <c r="L58" s="520"/>
    </row>
    <row r="60" spans="1:13" ht="15">
      <c r="C60" s="422" t="s">
        <v>186</v>
      </c>
      <c r="D60" s="423" t="s">
        <v>228</v>
      </c>
      <c r="E60" s="423" t="s">
        <v>657</v>
      </c>
      <c r="F60" s="91"/>
      <c r="G60" s="91"/>
      <c r="H60" s="91"/>
      <c r="I60" s="424"/>
      <c r="J60" s="424"/>
    </row>
    <row r="61" spans="1:13" ht="15">
      <c r="C61" s="425" t="s">
        <v>21</v>
      </c>
      <c r="D61" s="96">
        <f>COUNTIF(F:F,"G")</f>
        <v>2</v>
      </c>
      <c r="E61" s="426">
        <f>D61/D$64*100</f>
        <v>13.333333333333334</v>
      </c>
      <c r="F61" s="91"/>
      <c r="G61" s="91"/>
      <c r="H61" s="91"/>
      <c r="I61" s="91"/>
      <c r="J61" s="91"/>
    </row>
    <row r="62" spans="1:13" ht="15">
      <c r="C62" s="425" t="s">
        <v>38</v>
      </c>
      <c r="D62" s="96">
        <f>COUNTIF(F:F,"U")</f>
        <v>7</v>
      </c>
      <c r="E62" s="426">
        <f>D62/D$64*100</f>
        <v>46.666666666666664</v>
      </c>
      <c r="F62" s="91"/>
      <c r="G62" s="91"/>
      <c r="H62" s="91"/>
      <c r="I62" s="91"/>
      <c r="J62" s="91"/>
    </row>
    <row r="63" spans="1:13" ht="15">
      <c r="C63" s="425" t="s">
        <v>11</v>
      </c>
      <c r="D63" s="96">
        <f>COUNTIF(F:F,"I")</f>
        <v>6</v>
      </c>
      <c r="E63" s="426">
        <f>D63/D$64*100</f>
        <v>40</v>
      </c>
      <c r="F63" s="91"/>
      <c r="G63" s="91"/>
      <c r="H63" s="91"/>
      <c r="I63" s="91"/>
      <c r="J63" s="91"/>
    </row>
    <row r="64" spans="1:13" ht="15">
      <c r="C64" s="141"/>
      <c r="D64" s="91">
        <f>D61+D62+D63</f>
        <v>15</v>
      </c>
      <c r="E64" s="91">
        <f>SUM(E61:E63)</f>
        <v>100</v>
      </c>
      <c r="F64" s="91"/>
      <c r="G64" s="91"/>
      <c r="H64" s="91"/>
      <c r="I64" s="91"/>
      <c r="J64" s="91"/>
    </row>
    <row r="65" spans="3:13">
      <c r="E65" s="411"/>
    </row>
    <row r="66" spans="3:13" ht="15">
      <c r="C66" s="423" t="s">
        <v>187</v>
      </c>
      <c r="D66" s="423" t="s">
        <v>228</v>
      </c>
      <c r="E66" s="423" t="s">
        <v>657</v>
      </c>
    </row>
    <row r="67" spans="3:13" ht="15">
      <c r="C67" s="96" t="s">
        <v>46</v>
      </c>
      <c r="D67" s="96">
        <f>COUNTIF(G:G,"EU")</f>
        <v>5</v>
      </c>
      <c r="E67" s="426">
        <f>D67/D$70*100</f>
        <v>33.333333333333329</v>
      </c>
    </row>
    <row r="68" spans="3:13" ht="15">
      <c r="C68" s="96" t="s">
        <v>199</v>
      </c>
      <c r="D68" s="96">
        <f>COUNTIF(G:G,"Asia")</f>
        <v>2</v>
      </c>
      <c r="E68" s="426">
        <f>D68/D$70*100</f>
        <v>13.333333333333334</v>
      </c>
    </row>
    <row r="69" spans="3:13" ht="15">
      <c r="C69" s="96" t="s">
        <v>111</v>
      </c>
      <c r="D69" s="96">
        <f>COUNTIF(G:G,"US")</f>
        <v>8</v>
      </c>
      <c r="E69" s="426">
        <f>D69/D$70*100</f>
        <v>53.333333333333336</v>
      </c>
    </row>
    <row r="70" spans="3:13" ht="15">
      <c r="C70" s="91"/>
      <c r="D70" s="91">
        <f>D67+D68+D69</f>
        <v>15</v>
      </c>
      <c r="E70" s="91">
        <f>SUM(E67:E69)</f>
        <v>100</v>
      </c>
    </row>
    <row r="71" spans="3:13">
      <c r="E71" s="411"/>
    </row>
    <row r="72" spans="3:13" ht="15">
      <c r="C72" s="427" t="s">
        <v>188</v>
      </c>
      <c r="D72" s="427" t="s">
        <v>228</v>
      </c>
      <c r="E72" s="423" t="s">
        <v>657</v>
      </c>
    </row>
    <row r="73" spans="3:13" s="411" customFormat="1" ht="15">
      <c r="C73" s="96" t="s">
        <v>23</v>
      </c>
      <c r="D73" s="96">
        <f>COUNTIF(H:H,"M")</f>
        <v>13</v>
      </c>
      <c r="E73" s="426">
        <f>D73/D$76*100</f>
        <v>86.666666666666671</v>
      </c>
      <c r="I73" s="412"/>
      <c r="K73" s="381"/>
      <c r="L73" s="412"/>
      <c r="M73" s="381"/>
    </row>
    <row r="74" spans="3:13" s="411" customFormat="1" ht="15">
      <c r="C74" s="96" t="s">
        <v>8</v>
      </c>
      <c r="D74" s="96">
        <f>COUNTIF(H:H,"F")</f>
        <v>2</v>
      </c>
      <c r="E74" s="426">
        <f>D74/D$76*100</f>
        <v>13.333333333333334</v>
      </c>
      <c r="I74" s="412"/>
      <c r="K74" s="381"/>
      <c r="L74" s="412"/>
      <c r="M74" s="381"/>
    </row>
    <row r="75" spans="3:13" s="411" customFormat="1" ht="15">
      <c r="C75" s="96"/>
      <c r="D75" s="96"/>
      <c r="E75" s="428"/>
      <c r="I75" s="412"/>
      <c r="K75" s="381"/>
      <c r="L75" s="412"/>
      <c r="M75" s="381"/>
    </row>
    <row r="76" spans="3:13" s="411" customFormat="1" ht="15">
      <c r="C76" s="91"/>
      <c r="D76" s="91">
        <f>D73+D74+D75</f>
        <v>15</v>
      </c>
      <c r="E76" s="91">
        <f>SUM(E73:E74)</f>
        <v>100</v>
      </c>
      <c r="I76" s="412"/>
      <c r="K76" s="381"/>
      <c r="L76" s="412"/>
      <c r="M76" s="381"/>
    </row>
    <row r="77" spans="3:13" s="411" customFormat="1">
      <c r="C77" s="381"/>
      <c r="D77" s="381"/>
      <c r="E77" s="381"/>
      <c r="I77" s="412"/>
      <c r="K77" s="381"/>
      <c r="L77" s="412"/>
      <c r="M77" s="381"/>
    </row>
  </sheetData>
  <phoneticPr fontId="29" type="noConversion"/>
  <hyperlinks>
    <hyperlink ref="M51" r:id="rId1" display="sud70@psu.edu" xr:uid="{00000000-0004-0000-0C00-000000000000}"/>
    <hyperlink ref="N49" r:id="rId2" display="sud70@psu.edu" xr:uid="{00000000-0004-0000-0C00-000001000000}"/>
    <hyperlink ref="M49" r:id="rId3" display="Adrian.Chasin@imec.be" xr:uid="{00000000-0004-0000-0C00-000002000000}"/>
    <hyperlink ref="Q58" r:id="rId4" display="bhave@purdue.edu" xr:uid="{00000000-0004-0000-0C00-000003000000}"/>
    <hyperlink ref="Q54" r:id="rId5" display="mailto:farrokh.ayazi@ece.gatech.edu" xr:uid="{00000000-0004-0000-0C00-000004000000}"/>
    <hyperlink ref="Q56" display="p.m.sarro@tudelft.nl" xr:uid="{00000000-0004-0000-0C00-000005000000}"/>
    <hyperlink ref="Q55" r:id="rId6" display="anton.hofmeister@st.com" xr:uid="{00000000-0004-0000-0C00-000006000000}"/>
    <hyperlink ref="K55" r:id="rId7" xr:uid="{00000000-0004-0000-0C00-000007000000}"/>
    <hyperlink ref="K54" r:id="rId8" display="mailto:farrokh.ayazi@ece.gatech.edu" xr:uid="{00000000-0004-0000-0C00-000008000000}"/>
    <hyperlink ref="K3" r:id="rId9" display="mailto:sitaram.arkalgud@us.tel.com" xr:uid="{00000000-0004-0000-0C00-000009000000}"/>
    <hyperlink ref="K4" r:id="rId10" display="mailto:sakuma.katsuyuki@gmail.com" xr:uid="{00000000-0004-0000-0C00-00000A000000}"/>
    <hyperlink ref="K8" r:id="rId11" xr:uid="{00000000-0004-0000-0C00-00000B000000}"/>
    <hyperlink ref="K9" r:id="rId12" xr:uid="{00000000-0004-0000-0C00-00000C000000}"/>
    <hyperlink ref="K15" r:id="rId13" xr:uid="{00000000-0004-0000-0C00-00000D000000}"/>
    <hyperlink ref="N47" r:id="rId14" display="takagi@ee.t.u-tokyo.ac.jp" xr:uid="{00000000-0004-0000-0C00-00000E000000}"/>
    <hyperlink ref="N48" r:id="rId15" display="Adrian.Chasin@imec.be" xr:uid="{00000000-0004-0000-0C00-00000F000000}"/>
    <hyperlink ref="M48" r:id="rId16" display="takagi@ee.t.u-tokyo.ac.jp" xr:uid="{00000000-0004-0000-0C00-000010000000}"/>
    <hyperlink ref="K48" r:id="rId17" xr:uid="{00000000-0004-0000-0C00-000011000000}"/>
    <hyperlink ref="K33" r:id="rId18" tooltip="mailto:Omutl@gmail.com" display="mailto:Omutl@gmail.com" xr:uid="{00000000-0004-0000-0C00-000012000000}"/>
    <hyperlink ref="K32" r:id="rId19" tooltip="mailto:john.wuu@amd.com" display="mailto:john.wuu@amd.com" xr:uid="{00000000-0004-0000-0C00-000013000000}"/>
  </hyperlinks>
  <pageMargins left="0.7" right="0.7" top="0.75" bottom="0.75" header="0.3" footer="0.3"/>
  <drawing r:id="rId2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68"/>
  <sheetViews>
    <sheetView topLeftCell="A22" workbookViewId="0">
      <selection activeCell="E74" sqref="E74"/>
    </sheetView>
  </sheetViews>
  <sheetFormatPr baseColWidth="10" defaultColWidth="9" defaultRowHeight="14"/>
  <cols>
    <col min="1" max="1" width="6.5" style="411" bestFit="1" customWidth="1"/>
    <col min="2" max="2" width="4.5" style="411" bestFit="1" customWidth="1"/>
    <col min="3" max="3" width="12.33203125" style="381" bestFit="1" customWidth="1"/>
    <col min="4" max="4" width="11" style="381" bestFit="1" customWidth="1"/>
    <col min="5" max="5" width="27.1640625" style="381" bestFit="1" customWidth="1"/>
    <col min="6" max="6" width="7.33203125" style="411" bestFit="1" customWidth="1"/>
    <col min="7" max="7" width="9" style="411" bestFit="1" customWidth="1"/>
    <col min="8" max="8" width="6.6640625" style="411" bestFit="1" customWidth="1"/>
    <col min="9" max="9" width="54" style="412" bestFit="1" customWidth="1"/>
    <col min="10" max="10" width="9.1640625" style="411" bestFit="1" customWidth="1"/>
    <col min="11" max="11" width="35.1640625" style="381" bestFit="1" customWidth="1"/>
    <col min="12" max="12" width="67.6640625" style="412" bestFit="1" customWidth="1"/>
    <col min="13" max="13" width="55.6640625" style="381" bestFit="1" customWidth="1"/>
    <col min="14" max="16384" width="9" style="381"/>
  </cols>
  <sheetData>
    <row r="1" spans="1:13" ht="15">
      <c r="A1" s="377" t="s">
        <v>87</v>
      </c>
      <c r="B1" s="378"/>
      <c r="C1" s="379"/>
      <c r="D1" s="379"/>
      <c r="E1" s="379"/>
      <c r="F1" s="378"/>
      <c r="G1" s="378"/>
      <c r="H1" s="378"/>
      <c r="I1" s="380"/>
      <c r="J1" s="378"/>
      <c r="K1" s="379"/>
      <c r="L1" s="380"/>
      <c r="M1" s="379"/>
    </row>
    <row r="2" spans="1:13" ht="16">
      <c r="A2" s="377" t="s">
        <v>681</v>
      </c>
      <c r="B2" s="377" t="s">
        <v>682</v>
      </c>
      <c r="C2" s="377" t="s">
        <v>184</v>
      </c>
      <c r="D2" s="377" t="s">
        <v>185</v>
      </c>
      <c r="E2" s="377" t="s">
        <v>5</v>
      </c>
      <c r="F2" s="377" t="s">
        <v>683</v>
      </c>
      <c r="G2" s="377" t="s">
        <v>2</v>
      </c>
      <c r="H2" s="377" t="s">
        <v>188</v>
      </c>
      <c r="I2" s="382" t="s">
        <v>684</v>
      </c>
      <c r="J2" s="377" t="s">
        <v>189</v>
      </c>
      <c r="K2" s="377" t="s">
        <v>7</v>
      </c>
      <c r="L2" s="382" t="s">
        <v>685</v>
      </c>
      <c r="M2" s="377" t="s">
        <v>183</v>
      </c>
    </row>
    <row r="3" spans="1:13" s="384" customFormat="1" ht="16">
      <c r="A3" s="115" t="s">
        <v>87</v>
      </c>
      <c r="B3" s="115">
        <v>2025</v>
      </c>
      <c r="C3" s="114" t="s">
        <v>686</v>
      </c>
      <c r="D3" s="114" t="s">
        <v>687</v>
      </c>
      <c r="E3" s="115" t="s">
        <v>90</v>
      </c>
      <c r="F3" s="115" t="s">
        <v>11</v>
      </c>
      <c r="G3" s="115" t="s">
        <v>111</v>
      </c>
      <c r="H3" s="115" t="s">
        <v>8</v>
      </c>
      <c r="I3" s="383"/>
      <c r="J3" s="115" t="s">
        <v>111</v>
      </c>
      <c r="K3" s="115"/>
      <c r="L3" s="383" t="s">
        <v>688</v>
      </c>
      <c r="M3" s="115" t="s">
        <v>689</v>
      </c>
    </row>
    <row r="4" spans="1:13" s="384" customFormat="1" ht="32">
      <c r="A4" s="115" t="s">
        <v>87</v>
      </c>
      <c r="B4" s="115">
        <v>2023</v>
      </c>
      <c r="C4" s="114" t="s">
        <v>690</v>
      </c>
      <c r="D4" s="385" t="s">
        <v>691</v>
      </c>
      <c r="E4" s="115" t="s">
        <v>69</v>
      </c>
      <c r="F4" s="115" t="s">
        <v>21</v>
      </c>
      <c r="G4" s="115" t="s">
        <v>46</v>
      </c>
      <c r="H4" s="115" t="s">
        <v>23</v>
      </c>
      <c r="I4" s="383"/>
      <c r="J4" s="115" t="s">
        <v>201</v>
      </c>
      <c r="K4" s="115"/>
      <c r="L4" s="383" t="s">
        <v>692</v>
      </c>
      <c r="M4" s="115" t="s">
        <v>693</v>
      </c>
    </row>
    <row r="5" spans="1:13" ht="15">
      <c r="A5" s="270"/>
      <c r="B5" s="270"/>
      <c r="C5" s="141"/>
      <c r="D5" s="270"/>
      <c r="E5" s="270"/>
      <c r="F5" s="270"/>
      <c r="G5" s="270"/>
      <c r="H5" s="270"/>
      <c r="I5" s="386"/>
      <c r="J5" s="270"/>
      <c r="K5" s="270"/>
      <c r="L5" s="386"/>
    </row>
    <row r="6" spans="1:13" ht="15">
      <c r="A6" s="377" t="s">
        <v>92</v>
      </c>
      <c r="B6" s="378"/>
      <c r="C6" s="379"/>
      <c r="D6" s="379"/>
      <c r="E6" s="379"/>
      <c r="F6" s="378"/>
      <c r="G6" s="378"/>
      <c r="H6" s="378"/>
      <c r="I6" s="380"/>
      <c r="J6" s="378"/>
      <c r="K6" s="379"/>
      <c r="L6" s="380"/>
      <c r="M6" s="379"/>
    </row>
    <row r="7" spans="1:13" ht="16">
      <c r="A7" s="387" t="s">
        <v>681</v>
      </c>
      <c r="B7" s="387" t="s">
        <v>682</v>
      </c>
      <c r="C7" s="387" t="s">
        <v>184</v>
      </c>
      <c r="D7" s="387" t="s">
        <v>185</v>
      </c>
      <c r="E7" s="387" t="s">
        <v>5</v>
      </c>
      <c r="F7" s="387" t="s">
        <v>683</v>
      </c>
      <c r="G7" s="387" t="s">
        <v>2</v>
      </c>
      <c r="H7" s="387" t="s">
        <v>188</v>
      </c>
      <c r="I7" s="388" t="s">
        <v>684</v>
      </c>
      <c r="J7" s="387" t="s">
        <v>189</v>
      </c>
      <c r="K7" s="387" t="s">
        <v>7</v>
      </c>
      <c r="L7" s="388" t="s">
        <v>685</v>
      </c>
      <c r="M7" s="387" t="s">
        <v>183</v>
      </c>
    </row>
    <row r="8" spans="1:13" s="384" customFormat="1" ht="15">
      <c r="A8" s="115" t="s">
        <v>92</v>
      </c>
      <c r="B8" s="115">
        <v>2023</v>
      </c>
      <c r="C8" s="385" t="s">
        <v>694</v>
      </c>
      <c r="D8" s="385" t="s">
        <v>695</v>
      </c>
      <c r="E8" s="115" t="s">
        <v>37</v>
      </c>
      <c r="F8" s="115" t="s">
        <v>38</v>
      </c>
      <c r="G8" s="115" t="s">
        <v>111</v>
      </c>
      <c r="H8" s="115" t="s">
        <v>23</v>
      </c>
      <c r="I8" s="389"/>
      <c r="J8" s="115" t="s">
        <v>196</v>
      </c>
      <c r="K8" s="115"/>
      <c r="L8" s="389"/>
      <c r="M8" s="115"/>
    </row>
    <row r="9" spans="1:13" s="384" customFormat="1" ht="32">
      <c r="A9" s="115" t="s">
        <v>92</v>
      </c>
      <c r="B9" s="115">
        <v>2023</v>
      </c>
      <c r="C9" s="385" t="s">
        <v>696</v>
      </c>
      <c r="D9" s="385" t="s">
        <v>697</v>
      </c>
      <c r="E9" s="115" t="s">
        <v>698</v>
      </c>
      <c r="F9" s="115" t="s">
        <v>38</v>
      </c>
      <c r="G9" s="115" t="s">
        <v>199</v>
      </c>
      <c r="H9" s="115" t="s">
        <v>23</v>
      </c>
      <c r="I9" s="390" t="s">
        <v>699</v>
      </c>
      <c r="J9" s="115" t="s">
        <v>584</v>
      </c>
      <c r="K9" s="115"/>
      <c r="L9" s="389"/>
      <c r="M9" s="115"/>
    </row>
    <row r="10" spans="1:13" s="384" customFormat="1" ht="15">
      <c r="A10" s="115" t="s">
        <v>92</v>
      </c>
      <c r="B10" s="115">
        <v>2023</v>
      </c>
      <c r="C10" s="385" t="s">
        <v>700</v>
      </c>
      <c r="D10" s="385" t="s">
        <v>701</v>
      </c>
      <c r="E10" s="115" t="s">
        <v>702</v>
      </c>
      <c r="F10" s="115" t="s">
        <v>38</v>
      </c>
      <c r="G10" s="115" t="s">
        <v>199</v>
      </c>
      <c r="H10" s="115" t="s">
        <v>23</v>
      </c>
      <c r="I10" s="389"/>
      <c r="J10" s="115" t="s">
        <v>703</v>
      </c>
      <c r="K10" s="115"/>
      <c r="L10" s="389"/>
      <c r="M10" s="115"/>
    </row>
    <row r="11" spans="1:13" ht="15">
      <c r="A11" s="391"/>
      <c r="B11" s="391"/>
      <c r="C11" s="391"/>
      <c r="D11" s="391"/>
      <c r="E11" s="391"/>
      <c r="F11" s="391"/>
      <c r="G11" s="391"/>
      <c r="H11" s="391"/>
      <c r="I11" s="392"/>
      <c r="J11" s="391"/>
      <c r="K11" s="391"/>
      <c r="L11" s="392"/>
    </row>
    <row r="12" spans="1:13" ht="15">
      <c r="A12" s="377" t="s">
        <v>169</v>
      </c>
      <c r="B12" s="393"/>
      <c r="C12" s="394"/>
      <c r="D12" s="394"/>
      <c r="E12" s="394"/>
      <c r="F12" s="393"/>
      <c r="G12" s="393"/>
      <c r="H12" s="393"/>
      <c r="I12" s="395"/>
      <c r="J12" s="393"/>
      <c r="K12" s="394"/>
      <c r="L12" s="395"/>
      <c r="M12" s="394"/>
    </row>
    <row r="13" spans="1:13" ht="16">
      <c r="A13" s="377" t="s">
        <v>681</v>
      </c>
      <c r="B13" s="377" t="s">
        <v>682</v>
      </c>
      <c r="C13" s="377" t="s">
        <v>184</v>
      </c>
      <c r="D13" s="377" t="s">
        <v>185</v>
      </c>
      <c r="E13" s="377" t="s">
        <v>5</v>
      </c>
      <c r="F13" s="377" t="s">
        <v>683</v>
      </c>
      <c r="G13" s="377" t="s">
        <v>2</v>
      </c>
      <c r="H13" s="377" t="s">
        <v>188</v>
      </c>
      <c r="I13" s="382" t="s">
        <v>684</v>
      </c>
      <c r="J13" s="377" t="s">
        <v>189</v>
      </c>
      <c r="K13" s="377" t="s">
        <v>7</v>
      </c>
      <c r="L13" s="382" t="s">
        <v>685</v>
      </c>
      <c r="M13" s="377" t="s">
        <v>183</v>
      </c>
    </row>
    <row r="14" spans="1:13" s="384" customFormat="1" ht="16">
      <c r="A14" s="396" t="s">
        <v>169</v>
      </c>
      <c r="B14" s="396">
        <v>2023</v>
      </c>
      <c r="C14" s="397" t="s">
        <v>704</v>
      </c>
      <c r="D14" s="397" t="s">
        <v>705</v>
      </c>
      <c r="E14" s="396" t="s">
        <v>706</v>
      </c>
      <c r="F14" s="396" t="s">
        <v>11</v>
      </c>
      <c r="G14" s="396" t="s">
        <v>111</v>
      </c>
      <c r="H14" s="396" t="s">
        <v>23</v>
      </c>
      <c r="I14" s="398" t="s">
        <v>707</v>
      </c>
      <c r="J14" s="396" t="s">
        <v>196</v>
      </c>
      <c r="K14" s="399" t="s">
        <v>708</v>
      </c>
      <c r="L14" s="383" t="s">
        <v>709</v>
      </c>
      <c r="M14" s="400"/>
    </row>
    <row r="15" spans="1:13" s="384" customFormat="1" ht="32">
      <c r="A15" s="396" t="s">
        <v>169</v>
      </c>
      <c r="B15" s="396">
        <v>2023</v>
      </c>
      <c r="C15" s="397" t="s">
        <v>710</v>
      </c>
      <c r="D15" s="397" t="s">
        <v>711</v>
      </c>
      <c r="E15" s="396" t="s">
        <v>712</v>
      </c>
      <c r="F15" s="396" t="s">
        <v>38</v>
      </c>
      <c r="G15" s="396" t="s">
        <v>46</v>
      </c>
      <c r="H15" s="396" t="s">
        <v>8</v>
      </c>
      <c r="I15" s="398" t="s">
        <v>713</v>
      </c>
      <c r="J15" s="396" t="s">
        <v>240</v>
      </c>
      <c r="K15" s="396" t="s">
        <v>714</v>
      </c>
      <c r="L15" s="383" t="s">
        <v>715</v>
      </c>
      <c r="M15" s="400"/>
    </row>
    <row r="16" spans="1:13" s="384" customFormat="1" ht="16">
      <c r="A16" s="396" t="s">
        <v>169</v>
      </c>
      <c r="B16" s="396">
        <v>2024</v>
      </c>
      <c r="C16" s="401" t="s">
        <v>716</v>
      </c>
      <c r="D16" s="401" t="s">
        <v>717</v>
      </c>
      <c r="E16" s="396" t="s">
        <v>718</v>
      </c>
      <c r="F16" s="396" t="s">
        <v>38</v>
      </c>
      <c r="G16" s="396" t="s">
        <v>46</v>
      </c>
      <c r="H16" s="396" t="s">
        <v>23</v>
      </c>
      <c r="I16" s="398" t="s">
        <v>719</v>
      </c>
      <c r="J16" s="396" t="s">
        <v>234</v>
      </c>
      <c r="K16" s="399" t="s">
        <v>720</v>
      </c>
      <c r="L16" s="402" t="s">
        <v>721</v>
      </c>
      <c r="M16" s="396"/>
    </row>
    <row r="17" spans="1:13" ht="15">
      <c r="A17" s="391"/>
      <c r="B17" s="391"/>
      <c r="C17" s="391"/>
      <c r="D17" s="391"/>
      <c r="E17" s="391"/>
      <c r="F17" s="391"/>
      <c r="G17" s="391"/>
      <c r="H17" s="391"/>
      <c r="I17" s="392"/>
      <c r="J17" s="391"/>
      <c r="K17" s="391"/>
      <c r="L17" s="392"/>
    </row>
    <row r="18" spans="1:13" ht="15">
      <c r="A18" s="377" t="s">
        <v>321</v>
      </c>
      <c r="B18" s="378"/>
      <c r="C18" s="379"/>
      <c r="D18" s="379"/>
      <c r="E18" s="379"/>
      <c r="F18" s="378"/>
      <c r="G18" s="378"/>
      <c r="H18" s="378"/>
      <c r="I18" s="380"/>
      <c r="J18" s="378"/>
      <c r="K18" s="379"/>
      <c r="L18" s="380"/>
      <c r="M18" s="379"/>
    </row>
    <row r="19" spans="1:13" ht="16">
      <c r="A19" s="377" t="s">
        <v>681</v>
      </c>
      <c r="B19" s="377" t="s">
        <v>682</v>
      </c>
      <c r="C19" s="377" t="s">
        <v>184</v>
      </c>
      <c r="D19" s="377" t="s">
        <v>185</v>
      </c>
      <c r="E19" s="377" t="s">
        <v>5</v>
      </c>
      <c r="F19" s="377" t="s">
        <v>683</v>
      </c>
      <c r="G19" s="377" t="s">
        <v>2</v>
      </c>
      <c r="H19" s="377" t="s">
        <v>188</v>
      </c>
      <c r="I19" s="382" t="s">
        <v>684</v>
      </c>
      <c r="J19" s="377" t="s">
        <v>189</v>
      </c>
      <c r="K19" s="377" t="s">
        <v>7</v>
      </c>
      <c r="L19" s="382" t="s">
        <v>685</v>
      </c>
      <c r="M19" s="377" t="s">
        <v>183</v>
      </c>
    </row>
    <row r="20" spans="1:13" s="384" customFormat="1" ht="32">
      <c r="A20" s="115" t="s">
        <v>321</v>
      </c>
      <c r="B20" s="115">
        <v>2022</v>
      </c>
      <c r="C20" s="403" t="s">
        <v>722</v>
      </c>
      <c r="D20" s="117" t="s">
        <v>723</v>
      </c>
      <c r="E20" s="115" t="s">
        <v>571</v>
      </c>
      <c r="F20" s="115" t="s">
        <v>11</v>
      </c>
      <c r="G20" s="115" t="s">
        <v>111</v>
      </c>
      <c r="H20" s="115" t="s">
        <v>23</v>
      </c>
      <c r="I20" s="383" t="s">
        <v>724</v>
      </c>
      <c r="J20" s="115" t="s">
        <v>111</v>
      </c>
      <c r="K20" s="399" t="s">
        <v>725</v>
      </c>
      <c r="L20" s="383"/>
      <c r="M20" s="404"/>
    </row>
    <row r="21" spans="1:13" s="384" customFormat="1" ht="32">
      <c r="A21" s="115" t="s">
        <v>321</v>
      </c>
      <c r="B21" s="115">
        <v>2023</v>
      </c>
      <c r="C21" s="397" t="s">
        <v>726</v>
      </c>
      <c r="D21" s="397" t="s">
        <v>727</v>
      </c>
      <c r="E21" s="115" t="s">
        <v>676</v>
      </c>
      <c r="F21" s="115" t="s">
        <v>38</v>
      </c>
      <c r="G21" s="115" t="s">
        <v>46</v>
      </c>
      <c r="H21" s="115" t="s">
        <v>23</v>
      </c>
      <c r="I21" s="383" t="s">
        <v>728</v>
      </c>
      <c r="J21" s="115" t="s">
        <v>729</v>
      </c>
      <c r="K21" s="399" t="s">
        <v>730</v>
      </c>
      <c r="L21" s="383"/>
      <c r="M21" s="404"/>
    </row>
    <row r="22" spans="1:13" ht="15">
      <c r="A22" s="391"/>
      <c r="B22" s="391"/>
      <c r="C22" s="391"/>
      <c r="D22" s="391"/>
      <c r="E22" s="391"/>
      <c r="F22" s="391"/>
      <c r="G22" s="391"/>
      <c r="H22" s="391"/>
      <c r="I22" s="392"/>
      <c r="J22" s="391"/>
      <c r="K22" s="391"/>
      <c r="L22" s="392"/>
    </row>
    <row r="23" spans="1:13" ht="15">
      <c r="A23" s="377" t="s">
        <v>96</v>
      </c>
      <c r="B23" s="393"/>
      <c r="C23" s="394"/>
      <c r="D23" s="394"/>
      <c r="E23" s="394"/>
      <c r="F23" s="393"/>
      <c r="G23" s="393"/>
      <c r="H23" s="393"/>
      <c r="I23" s="395"/>
      <c r="J23" s="393"/>
      <c r="K23" s="394"/>
      <c r="L23" s="395"/>
      <c r="M23" s="394"/>
    </row>
    <row r="24" spans="1:13" ht="16">
      <c r="A24" s="377" t="s">
        <v>681</v>
      </c>
      <c r="B24" s="377" t="s">
        <v>682</v>
      </c>
      <c r="C24" s="377" t="s">
        <v>184</v>
      </c>
      <c r="D24" s="377" t="s">
        <v>185</v>
      </c>
      <c r="E24" s="377" t="s">
        <v>5</v>
      </c>
      <c r="F24" s="377" t="s">
        <v>683</v>
      </c>
      <c r="G24" s="377" t="s">
        <v>2</v>
      </c>
      <c r="H24" s="377" t="s">
        <v>188</v>
      </c>
      <c r="I24" s="382" t="s">
        <v>684</v>
      </c>
      <c r="J24" s="377" t="s">
        <v>189</v>
      </c>
      <c r="K24" s="377" t="s">
        <v>7</v>
      </c>
      <c r="L24" s="382" t="s">
        <v>685</v>
      </c>
      <c r="M24" s="377" t="s">
        <v>183</v>
      </c>
    </row>
    <row r="25" spans="1:13" s="384" customFormat="1" ht="32">
      <c r="A25" s="396" t="s">
        <v>92</v>
      </c>
      <c r="B25" s="396">
        <v>2023</v>
      </c>
      <c r="C25" s="401" t="s">
        <v>731</v>
      </c>
      <c r="D25" s="401" t="s">
        <v>732</v>
      </c>
      <c r="E25" s="396" t="s">
        <v>153</v>
      </c>
      <c r="F25" s="396" t="s">
        <v>38</v>
      </c>
      <c r="G25" s="396" t="s">
        <v>46</v>
      </c>
      <c r="H25" s="396" t="s">
        <v>8</v>
      </c>
      <c r="I25" s="398" t="s">
        <v>733</v>
      </c>
      <c r="J25" s="396" t="s">
        <v>370</v>
      </c>
      <c r="K25" s="396" t="s">
        <v>734</v>
      </c>
      <c r="L25" s="405"/>
      <c r="M25" s="406"/>
    </row>
    <row r="26" spans="1:13" s="384" customFormat="1" ht="32">
      <c r="A26" s="396" t="s">
        <v>92</v>
      </c>
      <c r="B26" s="396">
        <v>2024</v>
      </c>
      <c r="C26" s="401" t="s">
        <v>735</v>
      </c>
      <c r="D26" s="401" t="s">
        <v>736</v>
      </c>
      <c r="E26" s="396" t="s">
        <v>737</v>
      </c>
      <c r="F26" s="396" t="s">
        <v>11</v>
      </c>
      <c r="G26" s="396" t="s">
        <v>111</v>
      </c>
      <c r="H26" s="396" t="s">
        <v>8</v>
      </c>
      <c r="I26" s="398" t="s">
        <v>738</v>
      </c>
      <c r="J26" s="396" t="s">
        <v>196</v>
      </c>
      <c r="K26" s="396" t="s">
        <v>739</v>
      </c>
      <c r="L26" s="405"/>
      <c r="M26" s="406"/>
    </row>
    <row r="28" spans="1:13" ht="15">
      <c r="A28" s="377" t="s">
        <v>97</v>
      </c>
      <c r="B28" s="393"/>
      <c r="C28" s="394"/>
      <c r="D28" s="394"/>
      <c r="E28" s="394"/>
      <c r="F28" s="393"/>
      <c r="G28" s="393"/>
      <c r="H28" s="393"/>
      <c r="I28" s="395"/>
      <c r="J28" s="393"/>
      <c r="K28" s="394"/>
      <c r="L28" s="395"/>
      <c r="M28" s="394"/>
    </row>
    <row r="29" spans="1:13" ht="16">
      <c r="A29" s="377" t="s">
        <v>681</v>
      </c>
      <c r="B29" s="377" t="s">
        <v>682</v>
      </c>
      <c r="C29" s="377" t="s">
        <v>184</v>
      </c>
      <c r="D29" s="377" t="s">
        <v>185</v>
      </c>
      <c r="E29" s="377" t="s">
        <v>5</v>
      </c>
      <c r="F29" s="377" t="s">
        <v>683</v>
      </c>
      <c r="G29" s="377" t="s">
        <v>2</v>
      </c>
      <c r="H29" s="377" t="s">
        <v>188</v>
      </c>
      <c r="I29" s="382" t="s">
        <v>684</v>
      </c>
      <c r="J29" s="377" t="s">
        <v>189</v>
      </c>
      <c r="K29" s="377" t="s">
        <v>7</v>
      </c>
      <c r="L29" s="382" t="s">
        <v>685</v>
      </c>
      <c r="M29" s="377" t="s">
        <v>183</v>
      </c>
    </row>
    <row r="30" spans="1:13" s="384" customFormat="1" ht="48">
      <c r="A30" s="396" t="s">
        <v>97</v>
      </c>
      <c r="B30" s="407">
        <v>2023</v>
      </c>
      <c r="C30" s="407" t="s">
        <v>740</v>
      </c>
      <c r="D30" s="407" t="s">
        <v>224</v>
      </c>
      <c r="E30" s="396" t="s">
        <v>32</v>
      </c>
      <c r="F30" s="396" t="s">
        <v>11</v>
      </c>
      <c r="G30" s="396" t="s">
        <v>199</v>
      </c>
      <c r="H30" s="396" t="s">
        <v>23</v>
      </c>
      <c r="I30" s="408" t="s">
        <v>741</v>
      </c>
      <c r="J30" s="396" t="s">
        <v>225</v>
      </c>
      <c r="K30" s="396" t="s">
        <v>742</v>
      </c>
      <c r="L30" s="409" t="s">
        <v>743</v>
      </c>
      <c r="M30" s="410"/>
    </row>
    <row r="31" spans="1:13" s="384" customFormat="1" ht="96">
      <c r="A31" s="396" t="s">
        <v>97</v>
      </c>
      <c r="B31" s="407">
        <v>2023</v>
      </c>
      <c r="C31" s="407" t="s">
        <v>744</v>
      </c>
      <c r="D31" s="407" t="s">
        <v>745</v>
      </c>
      <c r="E31" s="396" t="s">
        <v>64</v>
      </c>
      <c r="F31" s="396" t="s">
        <v>11</v>
      </c>
      <c r="G31" s="396" t="s">
        <v>199</v>
      </c>
      <c r="H31" s="396" t="s">
        <v>23</v>
      </c>
      <c r="I31" s="408" t="s">
        <v>746</v>
      </c>
      <c r="J31" s="396" t="s">
        <v>204</v>
      </c>
      <c r="K31" s="396" t="s">
        <v>747</v>
      </c>
      <c r="L31" s="409" t="s">
        <v>748</v>
      </c>
      <c r="M31" s="410"/>
    </row>
    <row r="32" spans="1:13" s="384" customFormat="1" ht="16">
      <c r="A32" s="396" t="s">
        <v>97</v>
      </c>
      <c r="B32" s="407">
        <v>2023</v>
      </c>
      <c r="C32" s="407" t="s">
        <v>749</v>
      </c>
      <c r="D32" s="407" t="s">
        <v>750</v>
      </c>
      <c r="E32" s="396" t="s">
        <v>443</v>
      </c>
      <c r="F32" s="396" t="s">
        <v>11</v>
      </c>
      <c r="G32" s="396" t="s">
        <v>111</v>
      </c>
      <c r="H32" s="396" t="s">
        <v>23</v>
      </c>
      <c r="I32" s="408" t="s">
        <v>751</v>
      </c>
      <c r="J32" s="396" t="s">
        <v>196</v>
      </c>
      <c r="K32" s="396" t="s">
        <v>752</v>
      </c>
      <c r="L32" s="409" t="s">
        <v>753</v>
      </c>
      <c r="M32" s="410"/>
    </row>
    <row r="34" spans="1:13">
      <c r="I34" s="381"/>
    </row>
    <row r="35" spans="1:13" ht="15">
      <c r="A35" s="377" t="s">
        <v>101</v>
      </c>
      <c r="B35" s="378"/>
      <c r="C35" s="379"/>
      <c r="D35" s="379"/>
      <c r="E35" s="379"/>
      <c r="F35" s="378"/>
      <c r="G35" s="378"/>
      <c r="H35" s="378"/>
      <c r="I35" s="394"/>
      <c r="J35" s="378"/>
      <c r="K35" s="379"/>
      <c r="L35" s="380"/>
      <c r="M35" s="379"/>
    </row>
    <row r="36" spans="1:13" ht="16">
      <c r="A36" s="377" t="s">
        <v>681</v>
      </c>
      <c r="B36" s="377" t="s">
        <v>682</v>
      </c>
      <c r="C36" s="377" t="s">
        <v>184</v>
      </c>
      <c r="D36" s="377" t="s">
        <v>185</v>
      </c>
      <c r="E36" s="377" t="s">
        <v>5</v>
      </c>
      <c r="F36" s="377" t="s">
        <v>683</v>
      </c>
      <c r="G36" s="377" t="s">
        <v>2</v>
      </c>
      <c r="H36" s="377" t="s">
        <v>188</v>
      </c>
      <c r="I36" s="382" t="s">
        <v>684</v>
      </c>
      <c r="J36" s="377" t="s">
        <v>189</v>
      </c>
      <c r="K36" s="377" t="s">
        <v>754</v>
      </c>
      <c r="L36" s="382" t="s">
        <v>685</v>
      </c>
      <c r="M36" s="377" t="s">
        <v>183</v>
      </c>
    </row>
    <row r="37" spans="1:13" s="384" customFormat="1" ht="16">
      <c r="A37" s="399" t="s">
        <v>101</v>
      </c>
      <c r="B37" s="399">
        <v>2023</v>
      </c>
      <c r="C37" s="413" t="s">
        <v>755</v>
      </c>
      <c r="D37" s="413" t="s">
        <v>756</v>
      </c>
      <c r="E37" s="399" t="s">
        <v>757</v>
      </c>
      <c r="F37" s="399" t="s">
        <v>21</v>
      </c>
      <c r="G37" s="396" t="s">
        <v>46</v>
      </c>
      <c r="H37" s="399" t="s">
        <v>23</v>
      </c>
      <c r="I37" s="414" t="s">
        <v>758</v>
      </c>
      <c r="J37" s="399" t="s">
        <v>759</v>
      </c>
      <c r="K37" s="399" t="s">
        <v>760</v>
      </c>
      <c r="L37" s="415" t="s">
        <v>761</v>
      </c>
      <c r="M37" s="416"/>
    </row>
    <row r="38" spans="1:13" s="384" customFormat="1" ht="16">
      <c r="A38" s="399" t="s">
        <v>101</v>
      </c>
      <c r="B38" s="399">
        <v>2023</v>
      </c>
      <c r="C38" s="413" t="s">
        <v>524</v>
      </c>
      <c r="D38" s="413" t="s">
        <v>525</v>
      </c>
      <c r="E38" s="399" t="s">
        <v>54</v>
      </c>
      <c r="F38" s="399" t="s">
        <v>11</v>
      </c>
      <c r="G38" s="399" t="s">
        <v>111</v>
      </c>
      <c r="H38" s="399" t="s">
        <v>23</v>
      </c>
      <c r="I38" s="414" t="s">
        <v>762</v>
      </c>
      <c r="J38" s="399" t="s">
        <v>111</v>
      </c>
      <c r="K38" s="399" t="s">
        <v>526</v>
      </c>
      <c r="L38" s="415" t="s">
        <v>763</v>
      </c>
      <c r="M38" s="416"/>
    </row>
    <row r="39" spans="1:13" ht="16">
      <c r="C39" s="417"/>
      <c r="D39" s="417"/>
      <c r="G39" s="418"/>
    </row>
    <row r="40" spans="1:13" ht="15">
      <c r="A40" s="387" t="s">
        <v>102</v>
      </c>
      <c r="B40" s="265"/>
      <c r="C40" s="140"/>
      <c r="D40" s="419"/>
      <c r="E40" s="140"/>
      <c r="F40" s="265"/>
      <c r="G40" s="265"/>
      <c r="H40" s="265"/>
      <c r="I40" s="420"/>
      <c r="J40" s="265"/>
      <c r="K40" s="140"/>
      <c r="L40" s="420"/>
      <c r="M40" s="379"/>
    </row>
    <row r="41" spans="1:13" ht="16">
      <c r="A41" s="377" t="s">
        <v>681</v>
      </c>
      <c r="B41" s="377" t="s">
        <v>682</v>
      </c>
      <c r="C41" s="377" t="s">
        <v>184</v>
      </c>
      <c r="D41" s="377" t="s">
        <v>185</v>
      </c>
      <c r="E41" s="377" t="s">
        <v>5</v>
      </c>
      <c r="F41" s="377" t="s">
        <v>683</v>
      </c>
      <c r="G41" s="377" t="s">
        <v>2</v>
      </c>
      <c r="H41" s="377" t="s">
        <v>188</v>
      </c>
      <c r="I41" s="382" t="s">
        <v>684</v>
      </c>
      <c r="J41" s="377" t="s">
        <v>189</v>
      </c>
      <c r="K41" s="377" t="s">
        <v>7</v>
      </c>
      <c r="L41" s="382" t="s">
        <v>685</v>
      </c>
      <c r="M41" s="377" t="s">
        <v>183</v>
      </c>
    </row>
    <row r="42" spans="1:13" s="384" customFormat="1" ht="16">
      <c r="A42" s="115" t="s">
        <v>102</v>
      </c>
      <c r="B42" s="115">
        <v>2023</v>
      </c>
      <c r="C42" s="114" t="s">
        <v>764</v>
      </c>
      <c r="D42" s="385" t="s">
        <v>765</v>
      </c>
      <c r="E42" s="115" t="s">
        <v>32</v>
      </c>
      <c r="F42" s="115" t="s">
        <v>11</v>
      </c>
      <c r="G42" s="115" t="s">
        <v>199</v>
      </c>
      <c r="H42" s="115" t="s">
        <v>23</v>
      </c>
      <c r="I42" s="383" t="s">
        <v>766</v>
      </c>
      <c r="J42" s="115" t="s">
        <v>596</v>
      </c>
      <c r="K42" s="115" t="s">
        <v>767</v>
      </c>
      <c r="L42" s="383" t="s">
        <v>768</v>
      </c>
      <c r="M42" s="404"/>
    </row>
    <row r="43" spans="1:13" s="384" customFormat="1" ht="16">
      <c r="A43" s="115" t="s">
        <v>102</v>
      </c>
      <c r="B43" s="115">
        <v>2023</v>
      </c>
      <c r="C43" s="114" t="s">
        <v>769</v>
      </c>
      <c r="D43" s="385" t="s">
        <v>770</v>
      </c>
      <c r="E43" s="115" t="s">
        <v>771</v>
      </c>
      <c r="F43" s="115" t="s">
        <v>772</v>
      </c>
      <c r="G43" s="115" t="s">
        <v>773</v>
      </c>
      <c r="H43" s="115" t="s">
        <v>774</v>
      </c>
      <c r="I43" s="383" t="s">
        <v>775</v>
      </c>
      <c r="J43" s="115" t="s">
        <v>773</v>
      </c>
      <c r="K43" s="115" t="s">
        <v>776</v>
      </c>
      <c r="L43" s="383" t="s">
        <v>777</v>
      </c>
      <c r="M43" s="404"/>
    </row>
    <row r="44" spans="1:13" ht="15">
      <c r="A44" s="270"/>
      <c r="B44" s="270"/>
      <c r="C44" s="141"/>
      <c r="D44" s="421"/>
      <c r="E44" s="141"/>
      <c r="F44" s="270"/>
      <c r="G44" s="270"/>
      <c r="H44" s="270"/>
      <c r="I44" s="386"/>
      <c r="J44" s="270"/>
      <c r="K44" s="141"/>
      <c r="L44" s="386"/>
    </row>
    <row r="45" spans="1:13" ht="15">
      <c r="A45" s="377" t="s">
        <v>107</v>
      </c>
      <c r="B45" s="378"/>
      <c r="C45" s="379"/>
      <c r="D45" s="379"/>
      <c r="E45" s="379"/>
      <c r="F45" s="378"/>
      <c r="G45" s="378"/>
      <c r="H45" s="378"/>
      <c r="I45" s="380"/>
      <c r="J45" s="378"/>
      <c r="K45" s="379"/>
      <c r="L45" s="380"/>
      <c r="M45" s="379"/>
    </row>
    <row r="46" spans="1:13" ht="16">
      <c r="A46" s="377" t="s">
        <v>681</v>
      </c>
      <c r="B46" s="377" t="s">
        <v>682</v>
      </c>
      <c r="C46" s="377" t="s">
        <v>184</v>
      </c>
      <c r="D46" s="377" t="s">
        <v>185</v>
      </c>
      <c r="E46" s="377" t="s">
        <v>5</v>
      </c>
      <c r="F46" s="377" t="s">
        <v>683</v>
      </c>
      <c r="G46" s="377" t="s">
        <v>2</v>
      </c>
      <c r="H46" s="377" t="s">
        <v>188</v>
      </c>
      <c r="I46" s="382" t="s">
        <v>684</v>
      </c>
      <c r="J46" s="377" t="s">
        <v>189</v>
      </c>
      <c r="K46" s="377" t="s">
        <v>754</v>
      </c>
      <c r="L46" s="382" t="s">
        <v>685</v>
      </c>
      <c r="M46" s="377" t="s">
        <v>183</v>
      </c>
    </row>
    <row r="47" spans="1:13" ht="16">
      <c r="A47" s="115" t="s">
        <v>107</v>
      </c>
      <c r="B47" s="115">
        <v>2023</v>
      </c>
      <c r="C47" s="114" t="s">
        <v>619</v>
      </c>
      <c r="D47" s="114" t="s">
        <v>620</v>
      </c>
      <c r="E47" s="114" t="s">
        <v>90</v>
      </c>
      <c r="F47" s="115" t="s">
        <v>11</v>
      </c>
      <c r="G47" s="115" t="s">
        <v>111</v>
      </c>
      <c r="H47" s="115" t="s">
        <v>8</v>
      </c>
      <c r="I47" s="383" t="s">
        <v>622</v>
      </c>
      <c r="J47" s="115" t="s">
        <v>111</v>
      </c>
      <c r="K47" s="115" t="s">
        <v>621</v>
      </c>
      <c r="L47" s="404"/>
      <c r="M47" s="404"/>
    </row>
    <row r="48" spans="1:13" ht="16">
      <c r="A48" s="115" t="s">
        <v>107</v>
      </c>
      <c r="B48" s="115">
        <v>2023</v>
      </c>
      <c r="C48" s="114" t="s">
        <v>778</v>
      </c>
      <c r="D48" s="114" t="s">
        <v>779</v>
      </c>
      <c r="E48" s="114" t="s">
        <v>587</v>
      </c>
      <c r="F48" s="115" t="s">
        <v>38</v>
      </c>
      <c r="G48" s="115" t="s">
        <v>46</v>
      </c>
      <c r="H48" s="115" t="s">
        <v>23</v>
      </c>
      <c r="I48" s="383" t="s">
        <v>780</v>
      </c>
      <c r="J48" s="115" t="s">
        <v>588</v>
      </c>
      <c r="K48" s="115" t="s">
        <v>781</v>
      </c>
      <c r="L48" s="404"/>
      <c r="M48" s="404"/>
    </row>
    <row r="51" spans="3:13" ht="15">
      <c r="C51" s="422" t="s">
        <v>186</v>
      </c>
      <c r="D51" s="423" t="s">
        <v>228</v>
      </c>
      <c r="E51" s="423" t="s">
        <v>657</v>
      </c>
      <c r="F51" s="91"/>
      <c r="G51" s="91"/>
      <c r="H51" s="91"/>
      <c r="I51" s="424"/>
      <c r="J51" s="424"/>
    </row>
    <row r="52" spans="3:13" ht="15">
      <c r="C52" s="425" t="s">
        <v>21</v>
      </c>
      <c r="D52" s="96">
        <f>COUNTIF(F:F,"G")</f>
        <v>2</v>
      </c>
      <c r="E52" s="426">
        <f>D52/D$55*100</f>
        <v>9.5238095238095237</v>
      </c>
      <c r="F52" s="91"/>
      <c r="G52" s="91"/>
      <c r="H52" s="91"/>
      <c r="I52" s="91"/>
      <c r="J52" s="91"/>
    </row>
    <row r="53" spans="3:13" ht="15">
      <c r="C53" s="425" t="s">
        <v>38</v>
      </c>
      <c r="D53" s="96">
        <f>COUNTIF(F:F,"U")</f>
        <v>8</v>
      </c>
      <c r="E53" s="426">
        <f>D53/D$55*100</f>
        <v>38.095238095238095</v>
      </c>
      <c r="F53" s="91"/>
      <c r="G53" s="91"/>
      <c r="H53" s="91"/>
      <c r="I53" s="91"/>
      <c r="J53" s="91"/>
    </row>
    <row r="54" spans="3:13" ht="15">
      <c r="C54" s="425" t="s">
        <v>11</v>
      </c>
      <c r="D54" s="96">
        <f>COUNTIF(F:F,"I")</f>
        <v>11</v>
      </c>
      <c r="E54" s="426">
        <f>D54/D$55*100</f>
        <v>52.380952380952387</v>
      </c>
      <c r="F54" s="91"/>
      <c r="G54" s="91"/>
      <c r="H54" s="91"/>
      <c r="I54" s="91"/>
      <c r="J54" s="91"/>
    </row>
    <row r="55" spans="3:13" ht="15">
      <c r="C55" s="141"/>
      <c r="D55" s="91">
        <f>D52+D53+D54</f>
        <v>21</v>
      </c>
      <c r="E55" s="91">
        <f>SUM(E52:E54)</f>
        <v>100</v>
      </c>
      <c r="F55" s="91"/>
      <c r="G55" s="91"/>
      <c r="H55" s="91"/>
      <c r="I55" s="91"/>
      <c r="J55" s="91"/>
    </row>
    <row r="56" spans="3:13">
      <c r="E56" s="411"/>
    </row>
    <row r="57" spans="3:13" ht="15">
      <c r="C57" s="423" t="s">
        <v>187</v>
      </c>
      <c r="D57" s="423" t="s">
        <v>228</v>
      </c>
      <c r="E57" s="423" t="s">
        <v>657</v>
      </c>
    </row>
    <row r="58" spans="3:13" ht="15">
      <c r="C58" s="96" t="s">
        <v>46</v>
      </c>
      <c r="D58" s="96">
        <f>COUNTIF(G:G,"EU")</f>
        <v>7</v>
      </c>
      <c r="E58" s="426">
        <f>D58/D$61*100</f>
        <v>33.333333333333329</v>
      </c>
    </row>
    <row r="59" spans="3:13" ht="15">
      <c r="C59" s="96" t="s">
        <v>199</v>
      </c>
      <c r="D59" s="96">
        <f>COUNTIF(G:G,"Asia")</f>
        <v>5</v>
      </c>
      <c r="E59" s="426">
        <f>D59/D$61*100</f>
        <v>23.809523809523807</v>
      </c>
    </row>
    <row r="60" spans="3:13" ht="15">
      <c r="C60" s="96" t="s">
        <v>111</v>
      </c>
      <c r="D60" s="96">
        <f>COUNTIF(G:G,"US")</f>
        <v>9</v>
      </c>
      <c r="E60" s="426">
        <f>D60/D$61*100</f>
        <v>42.857142857142854</v>
      </c>
    </row>
    <row r="61" spans="3:13" ht="15">
      <c r="C61" s="91"/>
      <c r="D61" s="91">
        <f>D58+D59+D60</f>
        <v>21</v>
      </c>
      <c r="E61" s="91">
        <f>SUM(E58:E60)</f>
        <v>100</v>
      </c>
    </row>
    <row r="62" spans="3:13">
      <c r="E62" s="411"/>
    </row>
    <row r="63" spans="3:13" ht="15">
      <c r="C63" s="427" t="s">
        <v>188</v>
      </c>
      <c r="D63" s="427" t="s">
        <v>228</v>
      </c>
      <c r="E63" s="423" t="s">
        <v>657</v>
      </c>
    </row>
    <row r="64" spans="3:13" s="411" customFormat="1" ht="15">
      <c r="C64" s="96" t="s">
        <v>23</v>
      </c>
      <c r="D64" s="96">
        <f>COUNTIF(H:H,"M")</f>
        <v>16</v>
      </c>
      <c r="E64" s="426">
        <f>D64/D$67*100</f>
        <v>76.19047619047619</v>
      </c>
      <c r="I64" s="412"/>
      <c r="K64" s="381"/>
      <c r="L64" s="412"/>
      <c r="M64" s="381"/>
    </row>
    <row r="65" spans="3:13" s="411" customFormat="1" ht="15">
      <c r="C65" s="96" t="s">
        <v>8</v>
      </c>
      <c r="D65" s="96">
        <f>COUNTIF(H:H,"F")</f>
        <v>5</v>
      </c>
      <c r="E65" s="426">
        <f>D65/D$67*100</f>
        <v>23.809523809523807</v>
      </c>
      <c r="I65" s="412"/>
      <c r="K65" s="381"/>
      <c r="L65" s="412"/>
      <c r="M65" s="381"/>
    </row>
    <row r="66" spans="3:13" s="411" customFormat="1" ht="15">
      <c r="C66" s="96"/>
      <c r="D66" s="96"/>
      <c r="E66" s="428"/>
      <c r="I66" s="412"/>
      <c r="K66" s="381"/>
      <c r="L66" s="412"/>
      <c r="M66" s="381"/>
    </row>
    <row r="67" spans="3:13" s="411" customFormat="1" ht="15">
      <c r="C67" s="91"/>
      <c r="D67" s="91">
        <f>D64+D65+D66</f>
        <v>21</v>
      </c>
      <c r="E67" s="91">
        <f>SUM(E64:E65)</f>
        <v>100</v>
      </c>
      <c r="I67" s="412"/>
      <c r="K67" s="381"/>
      <c r="L67" s="412"/>
      <c r="M67" s="381"/>
    </row>
    <row r="68" spans="3:13" s="411" customFormat="1">
      <c r="C68" s="381"/>
      <c r="D68" s="381"/>
      <c r="E68" s="381"/>
      <c r="I68" s="412"/>
      <c r="K68" s="381"/>
      <c r="L68" s="412"/>
      <c r="M68" s="381"/>
    </row>
  </sheetData>
  <phoneticPr fontId="29" type="noConversion"/>
  <hyperlinks>
    <hyperlink ref="K42" r:id="rId1" xr:uid="{00000000-0004-0000-0D00-000000000000}"/>
    <hyperlink ref="K43" r:id="rId2" xr:uid="{00000000-0004-0000-0D00-000001000000}"/>
    <hyperlink ref="L37" r:id="rId3" xr:uid="{00000000-0004-0000-0D00-000002000000}"/>
    <hyperlink ref="K25" r:id="rId4" xr:uid="{00000000-0004-0000-0D00-000003000000}"/>
    <hyperlink ref="L38" r:id="rId5" xr:uid="{00000000-0004-0000-0D00-000004000000}"/>
    <hyperlink ref="K47" r:id="rId6" xr:uid="{00000000-0004-0000-0D00-000005000000}"/>
    <hyperlink ref="K48" r:id="rId7" xr:uid="{00000000-0004-0000-0D00-000006000000}"/>
    <hyperlink ref="K26" r:id="rId8" xr:uid="{00000000-0004-0000-0D00-000007000000}"/>
    <hyperlink ref="L15" r:id="rId9" xr:uid="{00000000-0004-0000-0D00-000008000000}"/>
    <hyperlink ref="L16" r:id="rId10" xr:uid="{00000000-0004-0000-0D00-000009000000}"/>
  </hyperlinks>
  <pageMargins left="0.7" right="0.7" top="0.75" bottom="0.75" header="0.3" footer="0.3"/>
  <pageSetup paperSize="9" orientation="portrait" r:id="rId11"/>
  <drawing r:id="rId1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
  <dimension ref="A1:X246"/>
  <sheetViews>
    <sheetView topLeftCell="A16" workbookViewId="0">
      <selection activeCell="E21" sqref="E21"/>
    </sheetView>
  </sheetViews>
  <sheetFormatPr baseColWidth="10" defaultColWidth="12" defaultRowHeight="15"/>
  <cols>
    <col min="1" max="1" width="4.5" style="14" bestFit="1" customWidth="1"/>
    <col min="2" max="2" width="13.6640625" style="14" bestFit="1" customWidth="1"/>
    <col min="3" max="3" width="7.6640625" style="19" bestFit="1" customWidth="1"/>
    <col min="4" max="4" width="11.1640625" style="14" bestFit="1" customWidth="1"/>
    <col min="5" max="5" width="9.1640625" style="14" bestFit="1" customWidth="1"/>
    <col min="6" max="6" width="29.5" style="14" bestFit="1" customWidth="1"/>
    <col min="7" max="7" width="27.1640625" style="28" bestFit="1" customWidth="1"/>
    <col min="8" max="8" width="53.1640625" style="14" bestFit="1" customWidth="1"/>
    <col min="9" max="9" width="9.5" style="14" customWidth="1"/>
    <col min="10" max="10" width="13.33203125" style="14" customWidth="1"/>
    <col min="11" max="11" width="19.6640625" style="14" customWidth="1"/>
    <col min="12" max="12" width="17.6640625" style="14" customWidth="1"/>
    <col min="13" max="13" width="12" style="14"/>
    <col min="14" max="26" width="7.5" style="14" customWidth="1"/>
    <col min="27" max="16384" width="12" style="14"/>
  </cols>
  <sheetData>
    <row r="1" spans="1:18" s="28" customFormat="1">
      <c r="A1" s="24" t="s">
        <v>0</v>
      </c>
      <c r="B1" s="24" t="s">
        <v>1</v>
      </c>
      <c r="C1" s="24" t="s">
        <v>2</v>
      </c>
      <c r="D1" s="24" t="s">
        <v>3</v>
      </c>
      <c r="E1" s="24" t="s">
        <v>4</v>
      </c>
      <c r="F1" s="24" t="s">
        <v>5</v>
      </c>
      <c r="G1" s="24" t="s">
        <v>6</v>
      </c>
      <c r="H1" s="24" t="s">
        <v>7</v>
      </c>
      <c r="I1" s="37"/>
      <c r="J1" s="38"/>
    </row>
    <row r="2" spans="1:18">
      <c r="A2" s="1" t="s">
        <v>8</v>
      </c>
      <c r="B2" s="2" t="s">
        <v>9</v>
      </c>
      <c r="C2" s="25" t="s">
        <v>10</v>
      </c>
      <c r="D2" s="3" t="s">
        <v>13</v>
      </c>
      <c r="E2" s="4" t="s">
        <v>14</v>
      </c>
      <c r="F2" s="2" t="s">
        <v>15</v>
      </c>
      <c r="G2" s="25" t="s">
        <v>11</v>
      </c>
      <c r="H2" s="5" t="s">
        <v>16</v>
      </c>
      <c r="I2" s="6"/>
      <c r="J2" s="11"/>
      <c r="K2" s="11"/>
    </row>
    <row r="3" spans="1:18">
      <c r="A3" s="1" t="s">
        <v>8</v>
      </c>
      <c r="B3" s="2" t="s">
        <v>12</v>
      </c>
      <c r="C3" s="25" t="s">
        <v>10</v>
      </c>
      <c r="D3" s="3" t="s">
        <v>18</v>
      </c>
      <c r="E3" s="4" t="s">
        <v>19</v>
      </c>
      <c r="F3" s="2" t="s">
        <v>20</v>
      </c>
      <c r="G3" s="25" t="s">
        <v>21</v>
      </c>
      <c r="H3" s="5" t="s">
        <v>22</v>
      </c>
      <c r="I3" s="6"/>
      <c r="J3" s="7"/>
      <c r="K3" s="11"/>
    </row>
    <row r="4" spans="1:18">
      <c r="A4" s="8" t="s">
        <v>23</v>
      </c>
      <c r="B4" s="2" t="s">
        <v>17</v>
      </c>
      <c r="C4" s="25" t="s">
        <v>46</v>
      </c>
      <c r="D4" s="9" t="s">
        <v>25</v>
      </c>
      <c r="E4" s="4" t="s">
        <v>26</v>
      </c>
      <c r="F4" s="2" t="s">
        <v>27</v>
      </c>
      <c r="G4" s="25" t="s">
        <v>11</v>
      </c>
      <c r="H4" s="5" t="s">
        <v>163</v>
      </c>
      <c r="I4" s="6"/>
      <c r="J4" s="7"/>
      <c r="K4" s="11"/>
    </row>
    <row r="5" spans="1:18">
      <c r="A5" s="8" t="s">
        <v>23</v>
      </c>
      <c r="B5" s="2" t="s">
        <v>24</v>
      </c>
      <c r="C5" s="25" t="s">
        <v>29</v>
      </c>
      <c r="D5" s="3" t="s">
        <v>30</v>
      </c>
      <c r="E5" s="4" t="s">
        <v>31</v>
      </c>
      <c r="F5" s="2" t="s">
        <v>32</v>
      </c>
      <c r="G5" s="25" t="s">
        <v>11</v>
      </c>
      <c r="H5" s="5" t="s">
        <v>33</v>
      </c>
      <c r="I5" s="6"/>
      <c r="J5" s="7"/>
      <c r="K5" s="11"/>
    </row>
    <row r="6" spans="1:18">
      <c r="A6" s="8" t="s">
        <v>23</v>
      </c>
      <c r="B6" s="2" t="s">
        <v>28</v>
      </c>
      <c r="C6" s="25" t="s">
        <v>29</v>
      </c>
      <c r="D6" s="9" t="s">
        <v>72</v>
      </c>
      <c r="E6" s="4" t="s">
        <v>73</v>
      </c>
      <c r="F6" s="2" t="s">
        <v>74</v>
      </c>
      <c r="G6" s="25" t="s">
        <v>38</v>
      </c>
      <c r="H6" s="5" t="s">
        <v>75</v>
      </c>
      <c r="I6" s="10"/>
      <c r="J6" s="11"/>
      <c r="K6" s="11"/>
    </row>
    <row r="7" spans="1:18">
      <c r="A7" s="1" t="s">
        <v>8</v>
      </c>
      <c r="B7" s="2" t="s">
        <v>34</v>
      </c>
      <c r="C7" s="25" t="s">
        <v>10</v>
      </c>
      <c r="D7" s="9" t="s">
        <v>41</v>
      </c>
      <c r="E7" s="4" t="s">
        <v>42</v>
      </c>
      <c r="F7" s="2" t="s">
        <v>43</v>
      </c>
      <c r="G7" s="25" t="s">
        <v>11</v>
      </c>
      <c r="H7" s="5" t="s">
        <v>44</v>
      </c>
      <c r="I7" s="6"/>
      <c r="J7" s="11"/>
      <c r="K7" s="11"/>
    </row>
    <row r="8" spans="1:18">
      <c r="A8" s="8" t="s">
        <v>23</v>
      </c>
      <c r="B8" s="2" t="s">
        <v>40</v>
      </c>
      <c r="C8" s="25" t="s">
        <v>179</v>
      </c>
      <c r="D8" s="3" t="s">
        <v>62</v>
      </c>
      <c r="E8" s="4" t="s">
        <v>63</v>
      </c>
      <c r="F8" s="2" t="s">
        <v>64</v>
      </c>
      <c r="G8" s="25" t="s">
        <v>11</v>
      </c>
      <c r="H8" s="5" t="s">
        <v>65</v>
      </c>
      <c r="I8" s="6"/>
      <c r="J8" s="11"/>
      <c r="K8" s="11"/>
    </row>
    <row r="9" spans="1:18">
      <c r="A9" s="8" t="s">
        <v>23</v>
      </c>
      <c r="B9" s="2" t="s">
        <v>45</v>
      </c>
      <c r="C9" s="25" t="s">
        <v>46</v>
      </c>
      <c r="D9" s="4" t="s">
        <v>57</v>
      </c>
      <c r="E9" s="4" t="s">
        <v>58</v>
      </c>
      <c r="F9" s="2" t="s">
        <v>59</v>
      </c>
      <c r="G9" s="25" t="s">
        <v>38</v>
      </c>
      <c r="H9" s="5" t="s">
        <v>60</v>
      </c>
      <c r="I9" s="10"/>
      <c r="J9" s="11"/>
      <c r="K9" s="11"/>
      <c r="L9" s="19"/>
      <c r="M9" s="19"/>
      <c r="N9" s="19"/>
      <c r="O9" s="19"/>
      <c r="P9" s="19"/>
    </row>
    <row r="10" spans="1:18" ht="16">
      <c r="A10" s="8" t="s">
        <v>23</v>
      </c>
      <c r="B10" s="2" t="s">
        <v>51</v>
      </c>
      <c r="C10" s="25" t="s">
        <v>10</v>
      </c>
      <c r="D10" s="12" t="s">
        <v>88</v>
      </c>
      <c r="E10" s="9" t="s">
        <v>89</v>
      </c>
      <c r="F10" s="2" t="s">
        <v>90</v>
      </c>
      <c r="G10" s="25" t="s">
        <v>11</v>
      </c>
      <c r="H10" s="5" t="s">
        <v>91</v>
      </c>
      <c r="I10" s="6"/>
      <c r="J10" s="11"/>
      <c r="K10" s="11"/>
      <c r="L10" s="19"/>
      <c r="M10" s="19"/>
      <c r="N10" s="19"/>
      <c r="O10" s="19"/>
      <c r="P10" s="19"/>
    </row>
    <row r="11" spans="1:18">
      <c r="A11" s="8" t="s">
        <v>23</v>
      </c>
      <c r="B11" s="2" t="s">
        <v>56</v>
      </c>
      <c r="C11" s="8" t="s">
        <v>10</v>
      </c>
      <c r="D11" s="4" t="s">
        <v>93</v>
      </c>
      <c r="E11" s="4" t="s">
        <v>94</v>
      </c>
      <c r="F11" s="2" t="s">
        <v>164</v>
      </c>
      <c r="G11" s="25" t="s">
        <v>38</v>
      </c>
      <c r="H11" s="5" t="s">
        <v>95</v>
      </c>
      <c r="I11" s="6"/>
      <c r="J11" s="11"/>
      <c r="K11" s="11"/>
    </row>
    <row r="12" spans="1:18">
      <c r="A12" s="8" t="s">
        <v>23</v>
      </c>
      <c r="B12" s="2" t="s">
        <v>61</v>
      </c>
      <c r="C12" s="25" t="s">
        <v>46</v>
      </c>
      <c r="D12" s="3" t="s">
        <v>67</v>
      </c>
      <c r="E12" s="4" t="s">
        <v>68</v>
      </c>
      <c r="F12" s="2" t="s">
        <v>69</v>
      </c>
      <c r="G12" s="25" t="s">
        <v>21</v>
      </c>
      <c r="H12" s="5" t="s">
        <v>70</v>
      </c>
      <c r="I12" s="10"/>
      <c r="J12" s="11"/>
      <c r="K12" s="11"/>
    </row>
    <row r="13" spans="1:18" ht="16">
      <c r="A13" s="1" t="s">
        <v>8</v>
      </c>
      <c r="B13" s="2" t="s">
        <v>66</v>
      </c>
      <c r="C13" s="26" t="s">
        <v>10</v>
      </c>
      <c r="D13" s="9" t="s">
        <v>35</v>
      </c>
      <c r="E13" s="4" t="s">
        <v>36</v>
      </c>
      <c r="F13" s="2" t="s">
        <v>37</v>
      </c>
      <c r="G13" s="25" t="s">
        <v>38</v>
      </c>
      <c r="H13" s="5" t="s">
        <v>39</v>
      </c>
      <c r="I13" s="6"/>
      <c r="J13" s="11"/>
      <c r="K13" s="22"/>
      <c r="L13" s="23"/>
      <c r="M13" s="19"/>
      <c r="N13" s="19"/>
      <c r="O13" s="19"/>
      <c r="P13" s="19"/>
      <c r="Q13" s="19"/>
      <c r="R13" s="19"/>
    </row>
    <row r="14" spans="1:18">
      <c r="A14" s="8" t="s">
        <v>23</v>
      </c>
      <c r="B14" s="2" t="s">
        <v>71</v>
      </c>
      <c r="C14" s="8" t="s">
        <v>10</v>
      </c>
      <c r="D14" s="9" t="s">
        <v>52</v>
      </c>
      <c r="E14" s="9" t="s">
        <v>53</v>
      </c>
      <c r="F14" s="2" t="s">
        <v>54</v>
      </c>
      <c r="G14" s="25" t="s">
        <v>11</v>
      </c>
      <c r="H14" s="5" t="s">
        <v>55</v>
      </c>
      <c r="I14" s="6"/>
      <c r="J14" s="11"/>
      <c r="K14" s="11"/>
    </row>
    <row r="15" spans="1:18">
      <c r="A15" s="1" t="s">
        <v>8</v>
      </c>
      <c r="B15" s="2" t="s">
        <v>76</v>
      </c>
      <c r="C15" s="25" t="s">
        <v>29</v>
      </c>
      <c r="D15" s="3" t="s">
        <v>78</v>
      </c>
      <c r="E15" s="4" t="s">
        <v>79</v>
      </c>
      <c r="F15" s="2" t="s">
        <v>32</v>
      </c>
      <c r="G15" s="25" t="s">
        <v>11</v>
      </c>
      <c r="H15" s="5" t="s">
        <v>165</v>
      </c>
      <c r="I15" s="10"/>
      <c r="J15" s="11"/>
      <c r="K15" s="11"/>
    </row>
    <row r="16" spans="1:18">
      <c r="A16" s="8" t="s">
        <v>23</v>
      </c>
      <c r="B16" s="2" t="s">
        <v>77</v>
      </c>
      <c r="C16" s="25" t="s">
        <v>29</v>
      </c>
      <c r="D16" s="9" t="s">
        <v>103</v>
      </c>
      <c r="E16" s="9" t="s">
        <v>104</v>
      </c>
      <c r="F16" s="2" t="s">
        <v>105</v>
      </c>
      <c r="G16" s="25" t="s">
        <v>11</v>
      </c>
      <c r="H16" s="5" t="s">
        <v>106</v>
      </c>
      <c r="I16" s="13"/>
    </row>
    <row r="17" spans="1:24">
      <c r="A17" s="1" t="s">
        <v>8</v>
      </c>
      <c r="B17" s="2" t="s">
        <v>80</v>
      </c>
      <c r="C17" s="25" t="s">
        <v>46</v>
      </c>
      <c r="D17" s="9" t="s">
        <v>83</v>
      </c>
      <c r="E17" s="9" t="s">
        <v>19</v>
      </c>
      <c r="F17" s="2" t="s">
        <v>84</v>
      </c>
      <c r="G17" s="25" t="s">
        <v>38</v>
      </c>
      <c r="H17" s="5" t="s">
        <v>85</v>
      </c>
      <c r="I17" s="6"/>
      <c r="J17" s="11"/>
      <c r="K17" s="11"/>
    </row>
    <row r="18" spans="1:24" ht="16">
      <c r="A18" s="8" t="s">
        <v>23</v>
      </c>
      <c r="B18" s="2" t="s">
        <v>82</v>
      </c>
      <c r="C18" s="26" t="s">
        <v>46</v>
      </c>
      <c r="D18" s="9" t="s">
        <v>47</v>
      </c>
      <c r="E18" s="4" t="s">
        <v>48</v>
      </c>
      <c r="F18" s="2" t="s">
        <v>49</v>
      </c>
      <c r="G18" s="25" t="s">
        <v>21</v>
      </c>
      <c r="H18" s="5" t="s">
        <v>50</v>
      </c>
      <c r="I18" s="6"/>
      <c r="J18" s="11"/>
      <c r="K18" s="11"/>
    </row>
    <row r="19" spans="1:24">
      <c r="A19" s="8"/>
      <c r="B19" s="2"/>
      <c r="C19" s="25"/>
      <c r="D19" s="5"/>
      <c r="E19" s="15"/>
      <c r="F19" s="2"/>
      <c r="G19" s="25"/>
      <c r="H19" s="5"/>
      <c r="I19" s="6"/>
      <c r="J19" s="11"/>
      <c r="K19" s="11"/>
    </row>
    <row r="20" spans="1:24" s="40" customFormat="1">
      <c r="A20" s="29" t="s">
        <v>0</v>
      </c>
      <c r="B20" s="29" t="s">
        <v>86</v>
      </c>
      <c r="C20" s="29" t="s">
        <v>2</v>
      </c>
      <c r="D20" s="29" t="s">
        <v>3</v>
      </c>
      <c r="E20" s="29" t="s">
        <v>4</v>
      </c>
      <c r="F20" s="29" t="s">
        <v>5</v>
      </c>
      <c r="G20" s="29" t="s">
        <v>6</v>
      </c>
      <c r="H20" s="24" t="s">
        <v>7</v>
      </c>
      <c r="I20" s="39"/>
    </row>
    <row r="21" spans="1:24">
      <c r="A21" s="1" t="s">
        <v>8</v>
      </c>
      <c r="B21" s="2" t="s">
        <v>87</v>
      </c>
      <c r="C21" s="8" t="s">
        <v>10</v>
      </c>
      <c r="D21" s="16" t="s">
        <v>113</v>
      </c>
      <c r="E21" s="16" t="s">
        <v>112</v>
      </c>
      <c r="F21" s="17" t="s">
        <v>114</v>
      </c>
      <c r="G21" s="34" t="s">
        <v>11</v>
      </c>
      <c r="H21" s="5" t="s">
        <v>115</v>
      </c>
      <c r="I21" s="18"/>
      <c r="K21" s="11"/>
      <c r="O21" s="19"/>
      <c r="P21" s="19"/>
      <c r="Q21" s="19"/>
      <c r="R21" s="19"/>
      <c r="S21" s="19"/>
      <c r="T21" s="19"/>
      <c r="U21" s="19"/>
      <c r="V21" s="19"/>
      <c r="W21" s="19"/>
      <c r="X21" s="19"/>
    </row>
    <row r="22" spans="1:24">
      <c r="A22" s="8" t="s">
        <v>23</v>
      </c>
      <c r="B22" s="2" t="s">
        <v>92</v>
      </c>
      <c r="C22" s="8" t="s">
        <v>46</v>
      </c>
      <c r="D22" s="16" t="s">
        <v>124</v>
      </c>
      <c r="E22" s="16" t="s">
        <v>125</v>
      </c>
      <c r="F22" s="17" t="s">
        <v>126</v>
      </c>
      <c r="G22" s="35" t="s">
        <v>38</v>
      </c>
      <c r="H22" s="5" t="s">
        <v>127</v>
      </c>
      <c r="I22" s="18"/>
      <c r="K22" s="11"/>
      <c r="O22" s="19"/>
      <c r="P22" s="19"/>
      <c r="Q22" s="19"/>
      <c r="R22" s="19"/>
      <c r="S22" s="19"/>
      <c r="T22" s="19"/>
      <c r="U22" s="19"/>
      <c r="V22" s="19"/>
      <c r="W22" s="19"/>
      <c r="X22" s="19"/>
    </row>
    <row r="23" spans="1:24">
      <c r="A23" s="1" t="s">
        <v>8</v>
      </c>
      <c r="B23" s="2" t="s">
        <v>172</v>
      </c>
      <c r="C23" s="8" t="s">
        <v>10</v>
      </c>
      <c r="D23" s="9" t="s">
        <v>173</v>
      </c>
      <c r="E23" s="36" t="s">
        <v>146</v>
      </c>
      <c r="F23" s="2" t="s">
        <v>145</v>
      </c>
      <c r="G23" s="34" t="s">
        <v>21</v>
      </c>
      <c r="H23" s="5" t="s">
        <v>166</v>
      </c>
      <c r="I23" s="18"/>
      <c r="K23" s="11"/>
      <c r="O23" s="19"/>
      <c r="P23" s="19"/>
      <c r="Q23" s="19"/>
      <c r="R23" s="19"/>
      <c r="S23" s="19"/>
      <c r="T23" s="19"/>
      <c r="U23" s="19"/>
      <c r="V23" s="19"/>
      <c r="W23" s="19"/>
      <c r="X23" s="19"/>
    </row>
    <row r="24" spans="1:24">
      <c r="A24" s="8" t="s">
        <v>23</v>
      </c>
      <c r="B24" s="2" t="s">
        <v>96</v>
      </c>
      <c r="C24" s="8" t="s">
        <v>10</v>
      </c>
      <c r="D24" s="9" t="s">
        <v>167</v>
      </c>
      <c r="E24" s="9" t="s">
        <v>128</v>
      </c>
      <c r="F24" s="2" t="s">
        <v>168</v>
      </c>
      <c r="G24" s="34" t="s">
        <v>11</v>
      </c>
      <c r="H24" s="5" t="s">
        <v>129</v>
      </c>
      <c r="I24" s="18"/>
      <c r="K24" s="11"/>
      <c r="O24" s="19"/>
      <c r="P24" s="19"/>
      <c r="Q24" s="19"/>
      <c r="R24" s="19"/>
      <c r="S24" s="19"/>
      <c r="T24" s="19"/>
      <c r="U24" s="19"/>
      <c r="V24" s="19"/>
      <c r="W24" s="19"/>
      <c r="X24" s="19"/>
    </row>
    <row r="25" spans="1:24">
      <c r="A25" s="8" t="s">
        <v>23</v>
      </c>
      <c r="B25" s="2" t="s">
        <v>97</v>
      </c>
      <c r="C25" s="8" t="s">
        <v>10</v>
      </c>
      <c r="D25" s="4" t="s">
        <v>135</v>
      </c>
      <c r="E25" s="4" t="s">
        <v>134</v>
      </c>
      <c r="F25" s="5" t="s">
        <v>136</v>
      </c>
      <c r="G25" s="34" t="s">
        <v>11</v>
      </c>
      <c r="H25" s="5" t="s">
        <v>137</v>
      </c>
      <c r="I25" s="18"/>
      <c r="K25" s="11"/>
      <c r="O25" s="19"/>
      <c r="P25" s="19"/>
      <c r="Q25" s="19"/>
      <c r="R25" s="19"/>
      <c r="S25" s="19"/>
      <c r="T25" s="19"/>
      <c r="U25" s="19"/>
      <c r="V25" s="19"/>
      <c r="W25" s="19"/>
      <c r="X25" s="19"/>
    </row>
    <row r="26" spans="1:24">
      <c r="A26" s="8" t="s">
        <v>23</v>
      </c>
      <c r="B26" s="2" t="s">
        <v>169</v>
      </c>
      <c r="C26" s="8" t="s">
        <v>29</v>
      </c>
      <c r="D26" s="9" t="s">
        <v>98</v>
      </c>
      <c r="E26" s="9" t="s">
        <v>133</v>
      </c>
      <c r="F26" s="2" t="s">
        <v>99</v>
      </c>
      <c r="G26" s="34" t="s">
        <v>38</v>
      </c>
      <c r="H26" s="5" t="s">
        <v>100</v>
      </c>
      <c r="I26" s="18"/>
      <c r="K26" s="11"/>
      <c r="O26" s="19"/>
      <c r="P26" s="19"/>
      <c r="Q26" s="19"/>
      <c r="R26" s="19"/>
      <c r="S26" s="19"/>
      <c r="T26" s="19"/>
      <c r="U26" s="19"/>
      <c r="V26" s="19"/>
      <c r="W26" s="19"/>
      <c r="X26" s="19"/>
    </row>
    <row r="27" spans="1:24">
      <c r="A27" s="8" t="s">
        <v>23</v>
      </c>
      <c r="B27" s="2" t="s">
        <v>101</v>
      </c>
      <c r="C27" s="8" t="s">
        <v>46</v>
      </c>
      <c r="D27" s="9" t="s">
        <v>140</v>
      </c>
      <c r="E27" s="9" t="s">
        <v>174</v>
      </c>
      <c r="F27" s="2" t="s">
        <v>170</v>
      </c>
      <c r="G27" s="34" t="s">
        <v>38</v>
      </c>
      <c r="H27" s="5" t="s">
        <v>141</v>
      </c>
      <c r="I27" s="18"/>
      <c r="K27" s="11"/>
    </row>
    <row r="28" spans="1:24">
      <c r="A28" s="1" t="s">
        <v>8</v>
      </c>
      <c r="B28" s="2" t="s">
        <v>102</v>
      </c>
      <c r="C28" s="8" t="s">
        <v>171</v>
      </c>
      <c r="D28" s="4" t="s">
        <v>78</v>
      </c>
      <c r="E28" s="4" t="s">
        <v>175</v>
      </c>
      <c r="F28" s="5" t="s">
        <v>32</v>
      </c>
      <c r="G28" s="34" t="s">
        <v>11</v>
      </c>
      <c r="H28" s="5" t="s">
        <v>150</v>
      </c>
      <c r="I28" s="18"/>
      <c r="K28" s="11"/>
    </row>
    <row r="29" spans="1:24">
      <c r="A29" s="8" t="s">
        <v>23</v>
      </c>
      <c r="B29" s="2" t="s">
        <v>107</v>
      </c>
      <c r="C29" s="8" t="s">
        <v>10</v>
      </c>
      <c r="D29" s="9" t="s">
        <v>156</v>
      </c>
      <c r="E29" s="9" t="s">
        <v>155</v>
      </c>
      <c r="F29" s="2" t="s">
        <v>157</v>
      </c>
      <c r="G29" s="34" t="s">
        <v>21</v>
      </c>
      <c r="H29" s="5" t="s">
        <v>158</v>
      </c>
      <c r="I29" s="6"/>
      <c r="K29" s="11"/>
    </row>
    <row r="30" spans="1:24">
      <c r="A30" s="6"/>
      <c r="B30" s="6"/>
      <c r="C30" s="18"/>
      <c r="D30" s="6"/>
      <c r="E30" s="6"/>
      <c r="F30" s="7"/>
      <c r="G30" s="27"/>
      <c r="H30" s="6"/>
      <c r="I30" s="6"/>
      <c r="J30" s="11"/>
      <c r="K30" s="11"/>
    </row>
    <row r="31" spans="1:24">
      <c r="A31" s="20"/>
      <c r="B31" s="30" t="s">
        <v>108</v>
      </c>
      <c r="C31" s="30" t="s">
        <v>109</v>
      </c>
      <c r="D31" s="30" t="s">
        <v>110</v>
      </c>
      <c r="E31" s="30" t="s">
        <v>110</v>
      </c>
      <c r="F31" s="11"/>
      <c r="J31" s="11"/>
      <c r="K31" s="11"/>
    </row>
    <row r="32" spans="1:24">
      <c r="A32" s="14" t="s">
        <v>111</v>
      </c>
      <c r="B32" s="28">
        <f>COUNTIF($C$2:$C$18, A32)</f>
        <v>0</v>
      </c>
      <c r="C32" s="28">
        <f>COUNTIF($C$21:$C$29, A32)</f>
        <v>0</v>
      </c>
      <c r="D32" s="28">
        <f>B32+C32</f>
        <v>0</v>
      </c>
      <c r="E32" s="31">
        <f>D32/D$35</f>
        <v>0</v>
      </c>
      <c r="F32" s="11"/>
      <c r="J32" s="11"/>
      <c r="K32" s="11"/>
    </row>
    <row r="33" spans="1:24">
      <c r="A33" s="14" t="s">
        <v>29</v>
      </c>
      <c r="B33" s="28">
        <f>COUNTIF($C$2:$C$18, A33)</f>
        <v>4</v>
      </c>
      <c r="C33" s="28">
        <f>COUNTIF($C$21:$C$29, A33)</f>
        <v>1</v>
      </c>
      <c r="D33" s="28">
        <f>B33+C33</f>
        <v>5</v>
      </c>
      <c r="E33" s="31">
        <f>D33/D$35</f>
        <v>0.41666666666666669</v>
      </c>
      <c r="F33" s="11"/>
      <c r="J33" s="11"/>
      <c r="K33" s="11"/>
      <c r="L33" s="19"/>
    </row>
    <row r="34" spans="1:24">
      <c r="A34" s="14" t="s">
        <v>46</v>
      </c>
      <c r="B34" s="28">
        <f>COUNTIF($C$2:$C$18, A34)</f>
        <v>5</v>
      </c>
      <c r="C34" s="28">
        <f>COUNTIF($C$21:$C$29, A34)</f>
        <v>2</v>
      </c>
      <c r="D34" s="28">
        <f>B34+C34</f>
        <v>7</v>
      </c>
      <c r="E34" s="31">
        <f>D34/D$35</f>
        <v>0.58333333333333337</v>
      </c>
      <c r="F34" s="11"/>
      <c r="J34" s="11"/>
      <c r="K34" s="11"/>
      <c r="L34" s="19"/>
      <c r="M34" s="11"/>
      <c r="N34" s="19"/>
      <c r="O34" s="11"/>
    </row>
    <row r="35" spans="1:24">
      <c r="A35" s="21"/>
      <c r="B35" s="32">
        <f>SUM(B32:B34)</f>
        <v>9</v>
      </c>
      <c r="C35" s="32">
        <f>SUM(C32:C34)</f>
        <v>3</v>
      </c>
      <c r="D35" s="32">
        <f>SUM(D32:D34)</f>
        <v>12</v>
      </c>
      <c r="E35" s="33">
        <f>SUM(E32:E34)</f>
        <v>1</v>
      </c>
      <c r="F35" s="11"/>
      <c r="J35" s="11"/>
      <c r="K35" s="11"/>
      <c r="L35" s="19"/>
      <c r="M35" s="11"/>
      <c r="N35" s="19"/>
      <c r="O35" s="11"/>
    </row>
    <row r="36" spans="1:24">
      <c r="B36" s="28"/>
      <c r="C36" s="28"/>
      <c r="D36" s="28"/>
      <c r="E36" s="28"/>
      <c r="F36" s="11"/>
      <c r="J36" s="11"/>
      <c r="K36" s="11"/>
      <c r="L36" s="19"/>
      <c r="M36" s="11"/>
      <c r="N36" s="19"/>
      <c r="O36" s="11"/>
    </row>
    <row r="37" spans="1:24">
      <c r="A37" s="20"/>
      <c r="B37" s="30" t="s">
        <v>108</v>
      </c>
      <c r="C37" s="30" t="s">
        <v>109</v>
      </c>
      <c r="D37" s="30" t="s">
        <v>110</v>
      </c>
      <c r="E37" s="30" t="s">
        <v>110</v>
      </c>
      <c r="F37" s="11"/>
      <c r="J37" s="11"/>
      <c r="K37" s="11"/>
      <c r="L37" s="19"/>
      <c r="M37" s="11"/>
      <c r="N37" s="19"/>
      <c r="O37" s="11"/>
      <c r="V37" s="19"/>
      <c r="W37" s="19"/>
      <c r="X37" s="19"/>
    </row>
    <row r="38" spans="1:24">
      <c r="A38" s="14" t="s">
        <v>23</v>
      </c>
      <c r="B38" s="28">
        <f>COUNTIF($A$2:$A$18, A38)</f>
        <v>11</v>
      </c>
      <c r="C38" s="28">
        <f>COUNTIF($A$21:$A$29, A38)</f>
        <v>6</v>
      </c>
      <c r="D38" s="28">
        <f>B38+C38</f>
        <v>17</v>
      </c>
      <c r="E38" s="31">
        <f>D38/D$35</f>
        <v>1.4166666666666667</v>
      </c>
      <c r="F38" s="11"/>
      <c r="J38" s="11"/>
      <c r="K38" s="11"/>
      <c r="L38" s="19"/>
      <c r="M38" s="11"/>
      <c r="N38" s="19"/>
      <c r="O38" s="11"/>
      <c r="V38" s="19"/>
      <c r="W38" s="19"/>
      <c r="X38" s="19"/>
    </row>
    <row r="39" spans="1:24">
      <c r="A39" s="14" t="s">
        <v>8</v>
      </c>
      <c r="B39" s="28">
        <f>COUNTIF($A$2:$A$18, A39)</f>
        <v>6</v>
      </c>
      <c r="C39" s="28">
        <f>COUNTIF($A$21:$A$29, A39)</f>
        <v>3</v>
      </c>
      <c r="D39" s="28">
        <f>B39+C39</f>
        <v>9</v>
      </c>
      <c r="E39" s="31">
        <f>D39/D$35</f>
        <v>0.75</v>
      </c>
      <c r="F39" s="11"/>
      <c r="K39" s="11"/>
      <c r="L39" s="19"/>
      <c r="M39" s="11"/>
      <c r="N39" s="19"/>
      <c r="O39" s="11"/>
      <c r="V39" s="19"/>
      <c r="W39" s="19"/>
      <c r="X39" s="19"/>
    </row>
    <row r="40" spans="1:24">
      <c r="A40" s="21"/>
      <c r="B40" s="32">
        <f>SUM(B38:B39)</f>
        <v>17</v>
      </c>
      <c r="C40" s="32">
        <f>SUM(C38:C39)</f>
        <v>9</v>
      </c>
      <c r="D40" s="32">
        <f>SUM(D38:D39)</f>
        <v>26</v>
      </c>
      <c r="E40" s="33">
        <f>SUM(E38:E39)</f>
        <v>2.166666666666667</v>
      </c>
      <c r="F40" s="11"/>
      <c r="J40" s="11"/>
      <c r="K40" s="11"/>
      <c r="L40" s="19"/>
      <c r="M40" s="11"/>
      <c r="N40" s="19"/>
      <c r="O40" s="11"/>
      <c r="V40" s="19"/>
      <c r="W40" s="19"/>
      <c r="X40" s="19"/>
    </row>
    <row r="41" spans="1:24">
      <c r="B41" s="28"/>
      <c r="C41" s="28"/>
      <c r="D41" s="28"/>
      <c r="E41" s="28"/>
      <c r="F41" s="11"/>
      <c r="J41" s="11"/>
      <c r="K41" s="11"/>
      <c r="L41" s="19"/>
      <c r="M41" s="19"/>
      <c r="N41" s="19"/>
      <c r="O41" s="19"/>
      <c r="P41" s="19"/>
      <c r="Q41" s="19"/>
      <c r="R41" s="19"/>
      <c r="S41" s="19"/>
      <c r="T41" s="19"/>
      <c r="U41" s="19"/>
      <c r="V41" s="19"/>
      <c r="W41" s="19"/>
      <c r="X41" s="19"/>
    </row>
    <row r="42" spans="1:24">
      <c r="A42" s="20"/>
      <c r="B42" s="30" t="s">
        <v>108</v>
      </c>
      <c r="C42" s="30" t="s">
        <v>109</v>
      </c>
      <c r="D42" s="30" t="s">
        <v>110</v>
      </c>
      <c r="E42" s="30" t="s">
        <v>110</v>
      </c>
      <c r="F42" s="11"/>
      <c r="J42" s="11"/>
      <c r="K42" s="11"/>
      <c r="L42" s="19"/>
      <c r="M42" s="19"/>
      <c r="N42" s="19"/>
      <c r="O42" s="19"/>
      <c r="P42" s="19"/>
      <c r="Q42" s="19"/>
      <c r="R42" s="19"/>
      <c r="S42" s="19"/>
      <c r="T42" s="19"/>
      <c r="U42" s="19"/>
      <c r="V42" s="19"/>
      <c r="W42" s="19"/>
      <c r="X42" s="19"/>
    </row>
    <row r="43" spans="1:24">
      <c r="A43" s="14" t="s">
        <v>38</v>
      </c>
      <c r="B43" s="28">
        <f>COUNTIF($G$2:$G$18, A43)</f>
        <v>5</v>
      </c>
      <c r="C43" s="28">
        <f>COUNTIF($G$21:$G$29, A43)</f>
        <v>3</v>
      </c>
      <c r="D43" s="28">
        <f>B43+C43</f>
        <v>8</v>
      </c>
      <c r="E43" s="31">
        <f>D43/D$35</f>
        <v>0.66666666666666663</v>
      </c>
      <c r="F43" s="11"/>
      <c r="H43" s="19"/>
      <c r="I43" s="19"/>
      <c r="J43" s="11"/>
      <c r="K43" s="11"/>
      <c r="L43" s="19"/>
      <c r="M43" s="19"/>
      <c r="N43" s="19"/>
      <c r="O43" s="19"/>
      <c r="P43" s="19"/>
      <c r="Q43" s="19"/>
      <c r="R43" s="19"/>
      <c r="S43" s="19"/>
      <c r="T43" s="19"/>
      <c r="U43" s="19"/>
      <c r="V43" s="19"/>
      <c r="W43" s="19"/>
      <c r="X43" s="19"/>
    </row>
    <row r="44" spans="1:24">
      <c r="A44" s="14" t="s">
        <v>11</v>
      </c>
      <c r="B44" s="28">
        <f>COUNTIF($G$2:$G$18, A44)</f>
        <v>9</v>
      </c>
      <c r="C44" s="28">
        <f>COUNTIF($G$21:$G$29, A44)</f>
        <v>4</v>
      </c>
      <c r="D44" s="28">
        <f>B44+C44</f>
        <v>13</v>
      </c>
      <c r="E44" s="31">
        <f>D44/D$35</f>
        <v>1.0833333333333333</v>
      </c>
      <c r="F44" s="11"/>
      <c r="H44" s="19"/>
      <c r="I44" s="19"/>
      <c r="J44" s="11"/>
      <c r="K44" s="11"/>
      <c r="L44" s="19"/>
      <c r="M44" s="19"/>
      <c r="N44" s="19"/>
      <c r="O44" s="19"/>
      <c r="P44" s="19"/>
      <c r="Q44" s="19"/>
      <c r="R44" s="19"/>
      <c r="S44" s="19"/>
      <c r="T44" s="19"/>
      <c r="U44" s="19"/>
      <c r="V44" s="19"/>
      <c r="W44" s="19"/>
      <c r="X44" s="19"/>
    </row>
    <row r="45" spans="1:24">
      <c r="A45" s="14" t="s">
        <v>21</v>
      </c>
      <c r="B45" s="28">
        <f>COUNTIF($G$2:$G$18, A45)</f>
        <v>3</v>
      </c>
      <c r="C45" s="28">
        <f>COUNTIF($G$21:$G$29, A45)</f>
        <v>2</v>
      </c>
      <c r="D45" s="28">
        <f>B45+C45</f>
        <v>5</v>
      </c>
      <c r="E45" s="31">
        <f>D45/D$35</f>
        <v>0.41666666666666669</v>
      </c>
      <c r="F45" s="11"/>
      <c r="H45" s="19"/>
      <c r="I45" s="19"/>
      <c r="J45" s="11"/>
      <c r="K45" s="11"/>
      <c r="L45" s="19"/>
      <c r="M45" s="19"/>
      <c r="N45" s="19"/>
      <c r="O45" s="19"/>
      <c r="P45" s="19"/>
      <c r="Q45" s="19"/>
      <c r="R45" s="19"/>
      <c r="S45" s="19"/>
      <c r="T45" s="19"/>
      <c r="U45" s="19"/>
      <c r="V45" s="19"/>
      <c r="W45" s="19"/>
      <c r="X45" s="19"/>
    </row>
    <row r="46" spans="1:24">
      <c r="A46" s="21"/>
      <c r="B46" s="32">
        <f>SUM(B43:B45)</f>
        <v>17</v>
      </c>
      <c r="C46" s="32">
        <f>SUM(C43:C45)</f>
        <v>9</v>
      </c>
      <c r="D46" s="32">
        <f>SUM(D43:D45)</f>
        <v>26</v>
      </c>
      <c r="E46" s="33">
        <f>SUM(E43:E45)</f>
        <v>2.1666666666666665</v>
      </c>
      <c r="F46" s="11"/>
      <c r="H46" s="19"/>
      <c r="I46" s="19"/>
      <c r="J46" s="11"/>
      <c r="K46" s="11"/>
      <c r="L46" s="19"/>
      <c r="M46" s="19"/>
      <c r="N46" s="19"/>
      <c r="O46" s="19"/>
      <c r="P46" s="19"/>
      <c r="Q46" s="19"/>
      <c r="R46" s="19"/>
      <c r="S46" s="19"/>
      <c r="T46" s="19"/>
      <c r="U46" s="19"/>
      <c r="V46" s="19"/>
      <c r="W46" s="19"/>
      <c r="X46" s="19"/>
    </row>
    <row r="47" spans="1:24">
      <c r="F47" s="11"/>
      <c r="H47" s="19"/>
      <c r="I47" s="19"/>
      <c r="J47" s="11"/>
      <c r="K47" s="11"/>
      <c r="L47" s="19"/>
      <c r="M47" s="19"/>
      <c r="N47" s="19"/>
      <c r="O47" s="19"/>
      <c r="P47" s="19"/>
      <c r="Q47" s="19"/>
      <c r="R47" s="19"/>
      <c r="S47" s="19"/>
      <c r="T47" s="19"/>
      <c r="U47" s="19"/>
      <c r="V47" s="19"/>
      <c r="W47" s="19"/>
      <c r="X47" s="19"/>
    </row>
    <row r="48" spans="1:24">
      <c r="F48" s="11"/>
      <c r="H48" s="19"/>
      <c r="I48" s="19"/>
      <c r="J48" s="11"/>
      <c r="K48" s="11"/>
      <c r="L48" s="19"/>
      <c r="M48" s="19"/>
      <c r="N48" s="19"/>
      <c r="O48" s="19"/>
      <c r="P48" s="19"/>
      <c r="Q48" s="19"/>
      <c r="R48" s="19"/>
      <c r="S48" s="19"/>
      <c r="T48" s="19"/>
      <c r="U48" s="19"/>
      <c r="V48" s="19"/>
      <c r="W48" s="19"/>
      <c r="X48" s="19"/>
    </row>
    <row r="49" spans="6:24">
      <c r="F49" s="11"/>
      <c r="H49" s="19"/>
      <c r="I49" s="19"/>
      <c r="J49" s="11"/>
      <c r="K49" s="11"/>
      <c r="L49" s="19"/>
      <c r="M49" s="19"/>
      <c r="N49" s="19"/>
      <c r="O49" s="19"/>
      <c r="P49" s="19"/>
      <c r="Q49" s="19"/>
      <c r="R49" s="19"/>
      <c r="S49" s="19"/>
      <c r="T49" s="19"/>
      <c r="U49" s="19"/>
      <c r="V49" s="19"/>
      <c r="W49" s="19"/>
      <c r="X49" s="19"/>
    </row>
    <row r="50" spans="6:24">
      <c r="F50" s="11"/>
      <c r="H50" s="19"/>
      <c r="I50" s="19"/>
      <c r="J50" s="11"/>
      <c r="K50" s="11"/>
      <c r="L50" s="19"/>
      <c r="M50" s="19"/>
      <c r="N50" s="19"/>
      <c r="O50" s="19"/>
      <c r="P50" s="19"/>
      <c r="Q50" s="19"/>
      <c r="R50" s="19"/>
      <c r="S50" s="19"/>
      <c r="T50" s="19"/>
      <c r="U50" s="19"/>
      <c r="V50" s="19"/>
      <c r="W50" s="19"/>
      <c r="X50" s="19"/>
    </row>
    <row r="51" spans="6:24">
      <c r="F51" s="11"/>
      <c r="H51" s="19"/>
      <c r="I51" s="19"/>
      <c r="J51" s="11"/>
      <c r="K51" s="11"/>
      <c r="L51" s="19"/>
      <c r="M51" s="19"/>
      <c r="N51" s="19"/>
      <c r="O51" s="19"/>
      <c r="P51" s="19"/>
      <c r="Q51" s="19"/>
      <c r="R51" s="19"/>
      <c r="S51" s="19"/>
      <c r="T51" s="19"/>
      <c r="U51" s="19"/>
      <c r="V51" s="19"/>
      <c r="W51" s="19"/>
      <c r="X51" s="19"/>
    </row>
    <row r="52" spans="6:24">
      <c r="F52" s="11"/>
      <c r="H52" s="19"/>
      <c r="I52" s="19"/>
      <c r="J52" s="11"/>
      <c r="K52" s="11"/>
      <c r="L52" s="19"/>
      <c r="M52" s="19"/>
      <c r="N52" s="19"/>
      <c r="O52" s="19"/>
      <c r="P52" s="19"/>
      <c r="Q52" s="19"/>
      <c r="R52" s="19"/>
      <c r="S52" s="19"/>
      <c r="T52" s="19"/>
      <c r="U52" s="19"/>
      <c r="V52" s="19"/>
      <c r="W52" s="19"/>
      <c r="X52" s="19"/>
    </row>
    <row r="53" spans="6:24">
      <c r="F53" s="11"/>
      <c r="H53" s="19"/>
      <c r="I53" s="19"/>
      <c r="J53" s="11"/>
      <c r="K53" s="11"/>
      <c r="L53" s="19"/>
      <c r="M53" s="19"/>
      <c r="N53" s="19"/>
      <c r="O53" s="19"/>
      <c r="P53" s="19"/>
      <c r="Q53" s="19"/>
      <c r="R53" s="19"/>
      <c r="S53" s="19"/>
      <c r="T53" s="19"/>
      <c r="U53" s="19"/>
      <c r="V53" s="19"/>
      <c r="W53" s="19"/>
      <c r="X53" s="19"/>
    </row>
    <row r="54" spans="6:24">
      <c r="F54" s="11"/>
      <c r="H54" s="19"/>
      <c r="I54" s="19"/>
      <c r="J54" s="11"/>
      <c r="K54" s="11"/>
      <c r="L54" s="19"/>
      <c r="M54" s="19"/>
      <c r="N54" s="19"/>
      <c r="O54" s="19"/>
      <c r="P54" s="19"/>
      <c r="Q54" s="19"/>
      <c r="R54" s="19"/>
      <c r="S54" s="19"/>
      <c r="T54" s="19"/>
      <c r="U54" s="19"/>
      <c r="V54" s="19"/>
      <c r="W54" s="19"/>
      <c r="X54" s="19"/>
    </row>
    <row r="55" spans="6:24">
      <c r="F55" s="11"/>
      <c r="H55" s="19"/>
      <c r="I55" s="19"/>
      <c r="J55" s="11"/>
      <c r="K55" s="11"/>
      <c r="L55" s="19"/>
      <c r="M55" s="19"/>
      <c r="N55" s="19"/>
      <c r="O55" s="19"/>
      <c r="P55" s="19"/>
      <c r="Q55" s="19"/>
      <c r="R55" s="19"/>
      <c r="S55" s="19"/>
      <c r="T55" s="19"/>
      <c r="U55" s="19"/>
      <c r="V55" s="19"/>
      <c r="W55" s="19"/>
      <c r="X55" s="19"/>
    </row>
    <row r="56" spans="6:24">
      <c r="F56" s="11"/>
      <c r="H56" s="19"/>
      <c r="I56" s="19"/>
      <c r="J56" s="11"/>
      <c r="K56" s="11"/>
      <c r="L56" s="19"/>
      <c r="M56" s="19"/>
      <c r="N56" s="19"/>
      <c r="O56" s="19"/>
      <c r="P56" s="19"/>
      <c r="Q56" s="19"/>
      <c r="R56" s="19"/>
      <c r="S56" s="19"/>
      <c r="T56" s="19"/>
      <c r="U56" s="19"/>
      <c r="V56" s="19"/>
      <c r="W56" s="19"/>
      <c r="X56" s="19"/>
    </row>
    <row r="57" spans="6:24">
      <c r="F57" s="11"/>
      <c r="H57" s="19"/>
      <c r="I57" s="19"/>
      <c r="J57" s="11"/>
      <c r="K57" s="11"/>
      <c r="L57" s="19"/>
      <c r="M57" s="19"/>
      <c r="N57" s="19"/>
      <c r="O57" s="19"/>
      <c r="P57" s="19"/>
      <c r="Q57" s="19"/>
      <c r="R57" s="19"/>
      <c r="S57" s="19"/>
      <c r="T57" s="19"/>
      <c r="U57" s="19"/>
      <c r="V57" s="19"/>
      <c r="W57" s="19"/>
      <c r="X57" s="19"/>
    </row>
    <row r="58" spans="6:24">
      <c r="F58" s="11"/>
      <c r="H58" s="19"/>
      <c r="I58" s="19"/>
      <c r="J58" s="11"/>
      <c r="K58" s="11"/>
      <c r="L58" s="19"/>
      <c r="M58" s="19"/>
      <c r="N58" s="19"/>
      <c r="O58" s="19"/>
      <c r="P58" s="19"/>
      <c r="Q58" s="19"/>
      <c r="R58" s="19"/>
      <c r="S58" s="19"/>
      <c r="T58" s="19"/>
      <c r="U58" s="19"/>
      <c r="V58" s="19"/>
      <c r="W58" s="19"/>
      <c r="X58" s="19"/>
    </row>
    <row r="59" spans="6:24">
      <c r="F59" s="11"/>
      <c r="H59" s="19"/>
      <c r="I59" s="19"/>
      <c r="J59" s="11"/>
      <c r="K59" s="11"/>
      <c r="L59" s="19"/>
      <c r="M59" s="19"/>
      <c r="N59" s="19"/>
      <c r="O59" s="19"/>
      <c r="P59" s="19"/>
      <c r="Q59" s="19"/>
      <c r="R59" s="19"/>
      <c r="S59" s="19"/>
      <c r="T59" s="19"/>
      <c r="U59" s="19"/>
      <c r="V59" s="19"/>
      <c r="W59" s="19"/>
      <c r="X59" s="19"/>
    </row>
    <row r="60" spans="6:24">
      <c r="F60" s="11"/>
      <c r="H60" s="19"/>
      <c r="I60" s="19"/>
      <c r="J60" s="11"/>
      <c r="K60" s="11"/>
      <c r="L60" s="19"/>
      <c r="M60" s="19"/>
      <c r="N60" s="19"/>
      <c r="O60" s="19"/>
      <c r="P60" s="19"/>
      <c r="Q60" s="19"/>
      <c r="R60" s="19"/>
      <c r="S60" s="19"/>
      <c r="T60" s="19"/>
      <c r="U60" s="19"/>
      <c r="V60" s="19"/>
      <c r="W60" s="19"/>
      <c r="X60" s="19"/>
    </row>
    <row r="61" spans="6:24">
      <c r="F61" s="11"/>
      <c r="H61" s="19"/>
      <c r="I61" s="19"/>
      <c r="J61" s="11"/>
      <c r="K61" s="11"/>
      <c r="L61" s="19"/>
      <c r="M61" s="19"/>
      <c r="N61" s="19"/>
      <c r="O61" s="19"/>
      <c r="P61" s="19"/>
      <c r="Q61" s="19"/>
      <c r="R61" s="19"/>
      <c r="S61" s="19"/>
      <c r="T61" s="19"/>
      <c r="U61" s="19"/>
      <c r="V61" s="19"/>
      <c r="W61" s="19"/>
      <c r="X61" s="19"/>
    </row>
    <row r="62" spans="6:24">
      <c r="F62" s="11"/>
      <c r="H62" s="19"/>
      <c r="I62" s="19"/>
      <c r="J62" s="11"/>
      <c r="K62" s="11"/>
      <c r="L62" s="19"/>
      <c r="M62" s="19"/>
      <c r="N62" s="19"/>
      <c r="O62" s="19"/>
      <c r="P62" s="19"/>
      <c r="Q62" s="19"/>
      <c r="R62" s="19"/>
      <c r="S62" s="19"/>
      <c r="T62" s="19"/>
      <c r="U62" s="19"/>
      <c r="V62" s="19"/>
      <c r="W62" s="19"/>
      <c r="X62" s="19"/>
    </row>
    <row r="63" spans="6:24">
      <c r="F63" s="11"/>
      <c r="H63" s="19"/>
      <c r="I63" s="19"/>
      <c r="J63" s="11"/>
      <c r="K63" s="11"/>
      <c r="L63" s="19"/>
      <c r="M63" s="19"/>
      <c r="N63" s="19"/>
      <c r="O63" s="19"/>
      <c r="P63" s="19"/>
      <c r="Q63" s="19"/>
      <c r="R63" s="19"/>
      <c r="S63" s="19"/>
      <c r="T63" s="19"/>
      <c r="U63" s="19"/>
      <c r="V63" s="19"/>
      <c r="W63" s="19"/>
      <c r="X63" s="19"/>
    </row>
    <row r="64" spans="6:24">
      <c r="F64" s="11"/>
      <c r="H64" s="19"/>
      <c r="I64" s="19"/>
      <c r="J64" s="11"/>
      <c r="K64" s="11"/>
      <c r="L64" s="19"/>
      <c r="M64" s="19"/>
      <c r="N64" s="19"/>
      <c r="O64" s="19"/>
      <c r="P64" s="19"/>
      <c r="Q64" s="19"/>
      <c r="R64" s="19"/>
      <c r="S64" s="19"/>
      <c r="T64" s="19"/>
      <c r="U64" s="19"/>
      <c r="V64" s="19"/>
      <c r="W64" s="19"/>
      <c r="X64" s="19"/>
    </row>
    <row r="65" spans="6:24">
      <c r="F65" s="11"/>
      <c r="H65" s="19"/>
      <c r="I65" s="19"/>
      <c r="J65" s="11"/>
      <c r="K65" s="11"/>
      <c r="L65" s="19"/>
      <c r="M65" s="19"/>
      <c r="N65" s="19"/>
      <c r="O65" s="19"/>
      <c r="P65" s="19"/>
      <c r="Q65" s="19"/>
      <c r="R65" s="19"/>
      <c r="S65" s="19"/>
      <c r="T65" s="19"/>
      <c r="U65" s="19"/>
      <c r="V65" s="19"/>
      <c r="W65" s="19"/>
      <c r="X65" s="19"/>
    </row>
    <row r="66" spans="6:24">
      <c r="F66" s="11"/>
      <c r="H66" s="19"/>
      <c r="I66" s="19"/>
      <c r="J66" s="11"/>
      <c r="K66" s="11"/>
      <c r="L66" s="19"/>
      <c r="M66" s="19"/>
      <c r="N66" s="19"/>
      <c r="O66" s="19"/>
      <c r="P66" s="19"/>
      <c r="Q66" s="19"/>
      <c r="R66" s="19"/>
      <c r="S66" s="19"/>
      <c r="T66" s="19"/>
      <c r="U66" s="19"/>
      <c r="V66" s="19"/>
      <c r="W66" s="19"/>
      <c r="X66" s="19"/>
    </row>
    <row r="67" spans="6:24">
      <c r="F67" s="11"/>
      <c r="H67" s="19"/>
      <c r="I67" s="19"/>
      <c r="J67" s="11"/>
      <c r="K67" s="11"/>
      <c r="L67" s="19"/>
      <c r="M67" s="19"/>
      <c r="N67" s="19"/>
      <c r="O67" s="19"/>
      <c r="P67" s="19"/>
      <c r="Q67" s="19"/>
      <c r="R67" s="19"/>
      <c r="S67" s="19"/>
      <c r="T67" s="19"/>
      <c r="U67" s="19"/>
      <c r="V67" s="19"/>
      <c r="W67" s="19"/>
      <c r="X67" s="19"/>
    </row>
    <row r="68" spans="6:24">
      <c r="F68" s="11"/>
      <c r="H68" s="19"/>
      <c r="I68" s="19"/>
      <c r="J68" s="11"/>
      <c r="K68" s="11"/>
      <c r="L68" s="19"/>
      <c r="M68" s="19"/>
      <c r="N68" s="19"/>
      <c r="O68" s="19"/>
      <c r="P68" s="19"/>
      <c r="Q68" s="19"/>
      <c r="R68" s="19"/>
      <c r="S68" s="19"/>
      <c r="T68" s="19"/>
      <c r="U68" s="19"/>
      <c r="V68" s="19"/>
      <c r="W68" s="19"/>
      <c r="X68" s="19"/>
    </row>
    <row r="69" spans="6:24">
      <c r="F69" s="11"/>
      <c r="H69" s="19"/>
      <c r="I69" s="19"/>
      <c r="J69" s="11"/>
      <c r="K69" s="11"/>
      <c r="L69" s="19"/>
      <c r="M69" s="19"/>
      <c r="N69" s="19"/>
      <c r="O69" s="19"/>
      <c r="P69" s="19"/>
      <c r="Q69" s="19"/>
      <c r="R69" s="19"/>
      <c r="S69" s="19"/>
      <c r="T69" s="19"/>
      <c r="U69" s="19"/>
      <c r="V69" s="19"/>
      <c r="W69" s="19"/>
      <c r="X69" s="19"/>
    </row>
    <row r="70" spans="6:24">
      <c r="F70" s="11"/>
      <c r="H70" s="19"/>
      <c r="I70" s="19"/>
      <c r="J70" s="11"/>
      <c r="K70" s="11"/>
      <c r="L70" s="19"/>
      <c r="M70" s="19"/>
      <c r="N70" s="19"/>
      <c r="O70" s="19"/>
      <c r="P70" s="19"/>
      <c r="Q70" s="19"/>
      <c r="R70" s="19"/>
      <c r="S70" s="19"/>
      <c r="T70" s="19"/>
      <c r="U70" s="19"/>
      <c r="V70" s="19"/>
      <c r="W70" s="19"/>
      <c r="X70" s="19"/>
    </row>
    <row r="71" spans="6:24">
      <c r="F71" s="11"/>
      <c r="H71" s="19"/>
      <c r="I71" s="19"/>
      <c r="J71" s="11"/>
      <c r="K71" s="11"/>
      <c r="L71" s="19"/>
      <c r="M71" s="19"/>
      <c r="N71" s="19"/>
      <c r="O71" s="19"/>
      <c r="P71" s="19"/>
      <c r="Q71" s="19"/>
      <c r="R71" s="19"/>
      <c r="S71" s="19"/>
      <c r="T71" s="19"/>
      <c r="U71" s="19"/>
      <c r="V71" s="19"/>
      <c r="W71" s="19"/>
      <c r="X71" s="19"/>
    </row>
    <row r="72" spans="6:24">
      <c r="F72" s="11"/>
      <c r="H72" s="19"/>
      <c r="I72" s="19"/>
      <c r="J72" s="11"/>
      <c r="K72" s="11"/>
      <c r="L72" s="19"/>
      <c r="M72" s="19"/>
      <c r="N72" s="19"/>
      <c r="O72" s="19"/>
      <c r="P72" s="19"/>
      <c r="Q72" s="19"/>
      <c r="R72" s="19"/>
      <c r="S72" s="19"/>
      <c r="T72" s="19"/>
      <c r="U72" s="19"/>
      <c r="V72" s="19"/>
      <c r="W72" s="19"/>
      <c r="X72" s="19"/>
    </row>
    <row r="73" spans="6:24">
      <c r="F73" s="11"/>
      <c r="H73" s="19"/>
      <c r="I73" s="19"/>
      <c r="J73" s="11"/>
      <c r="K73" s="11"/>
      <c r="L73" s="19"/>
      <c r="M73" s="19"/>
      <c r="N73" s="19"/>
      <c r="O73" s="19"/>
      <c r="P73" s="19"/>
      <c r="Q73" s="19"/>
      <c r="R73" s="19"/>
      <c r="S73" s="19"/>
      <c r="T73" s="19"/>
      <c r="U73" s="19"/>
      <c r="V73" s="19"/>
      <c r="W73" s="19"/>
      <c r="X73" s="19"/>
    </row>
    <row r="74" spans="6:24">
      <c r="F74" s="11"/>
      <c r="H74" s="19"/>
      <c r="I74" s="19"/>
      <c r="J74" s="11"/>
      <c r="K74" s="11"/>
      <c r="L74" s="19"/>
      <c r="M74" s="19"/>
      <c r="N74" s="19"/>
      <c r="O74" s="19"/>
      <c r="P74" s="19"/>
      <c r="Q74" s="19"/>
      <c r="R74" s="19"/>
      <c r="S74" s="19"/>
      <c r="T74" s="19"/>
      <c r="U74" s="19"/>
      <c r="V74" s="19"/>
      <c r="W74" s="19"/>
      <c r="X74" s="19"/>
    </row>
    <row r="75" spans="6:24">
      <c r="F75" s="11"/>
      <c r="H75" s="19"/>
      <c r="I75" s="19"/>
      <c r="J75" s="11"/>
      <c r="K75" s="11"/>
      <c r="L75" s="19"/>
      <c r="M75" s="19"/>
      <c r="N75" s="19"/>
      <c r="O75" s="19"/>
      <c r="P75" s="19"/>
      <c r="Q75" s="19"/>
      <c r="R75" s="19"/>
      <c r="S75" s="19"/>
      <c r="T75" s="19"/>
      <c r="U75" s="19"/>
      <c r="V75" s="19"/>
      <c r="W75" s="19"/>
      <c r="X75" s="19"/>
    </row>
    <row r="76" spans="6:24">
      <c r="F76" s="11"/>
      <c r="H76" s="19"/>
      <c r="I76" s="19"/>
      <c r="J76" s="11"/>
      <c r="K76" s="11"/>
      <c r="L76" s="19"/>
      <c r="M76" s="19"/>
      <c r="N76" s="19"/>
      <c r="O76" s="19"/>
      <c r="P76" s="19"/>
      <c r="Q76" s="19"/>
      <c r="R76" s="19"/>
      <c r="S76" s="19"/>
      <c r="T76" s="19"/>
      <c r="U76" s="19"/>
      <c r="V76" s="19"/>
      <c r="W76" s="19"/>
      <c r="X76" s="19"/>
    </row>
    <row r="77" spans="6:24">
      <c r="F77" s="11"/>
      <c r="H77" s="19"/>
      <c r="I77" s="19"/>
      <c r="J77" s="11"/>
      <c r="K77" s="11"/>
      <c r="L77" s="19"/>
      <c r="M77" s="19"/>
      <c r="N77" s="19"/>
      <c r="O77" s="19"/>
      <c r="P77" s="19"/>
      <c r="Q77" s="19"/>
      <c r="R77" s="19"/>
      <c r="S77" s="19"/>
      <c r="T77" s="19"/>
      <c r="U77" s="19"/>
      <c r="V77" s="19"/>
      <c r="W77" s="19"/>
      <c r="X77" s="19"/>
    </row>
    <row r="78" spans="6:24">
      <c r="F78" s="11"/>
      <c r="H78" s="19"/>
      <c r="I78" s="19"/>
      <c r="J78" s="11"/>
      <c r="K78" s="11"/>
      <c r="L78" s="19"/>
      <c r="M78" s="19"/>
      <c r="N78" s="19"/>
      <c r="O78" s="19"/>
      <c r="P78" s="19"/>
      <c r="Q78" s="19"/>
      <c r="R78" s="19"/>
      <c r="S78" s="19"/>
      <c r="T78" s="19"/>
      <c r="U78" s="19"/>
      <c r="V78" s="19"/>
      <c r="W78" s="19"/>
      <c r="X78" s="19"/>
    </row>
    <row r="79" spans="6:24">
      <c r="F79" s="11"/>
      <c r="H79" s="19"/>
      <c r="I79" s="19"/>
      <c r="J79" s="11"/>
      <c r="K79" s="11"/>
      <c r="L79" s="19"/>
      <c r="M79" s="19"/>
      <c r="N79" s="19"/>
      <c r="O79" s="19"/>
      <c r="P79" s="19"/>
      <c r="Q79" s="19"/>
      <c r="R79" s="19"/>
      <c r="S79" s="19"/>
      <c r="T79" s="19"/>
      <c r="U79" s="19"/>
      <c r="V79" s="19"/>
      <c r="W79" s="19"/>
      <c r="X79" s="19"/>
    </row>
    <row r="80" spans="6:24">
      <c r="F80" s="11"/>
      <c r="H80" s="19"/>
      <c r="I80" s="19"/>
      <c r="J80" s="11"/>
      <c r="K80" s="11"/>
      <c r="L80" s="19"/>
      <c r="M80" s="19"/>
      <c r="N80" s="19"/>
      <c r="O80" s="19"/>
      <c r="P80" s="19"/>
      <c r="Q80" s="19"/>
      <c r="R80" s="19"/>
      <c r="S80" s="19"/>
      <c r="T80" s="19"/>
      <c r="U80" s="19"/>
      <c r="V80" s="19"/>
      <c r="W80" s="19"/>
      <c r="X80" s="19"/>
    </row>
    <row r="81" spans="6:24">
      <c r="F81" s="11"/>
      <c r="H81" s="19"/>
      <c r="I81" s="19"/>
      <c r="J81" s="11"/>
      <c r="K81" s="11"/>
      <c r="L81" s="19"/>
      <c r="M81" s="19"/>
      <c r="N81" s="19"/>
      <c r="O81" s="19"/>
      <c r="P81" s="19"/>
      <c r="Q81" s="19"/>
      <c r="R81" s="19"/>
      <c r="S81" s="19"/>
      <c r="T81" s="19"/>
      <c r="U81" s="19"/>
      <c r="V81" s="19"/>
      <c r="W81" s="19"/>
      <c r="X81" s="19"/>
    </row>
    <row r="82" spans="6:24">
      <c r="F82" s="11"/>
      <c r="H82" s="19"/>
      <c r="I82" s="19"/>
      <c r="J82" s="11"/>
      <c r="K82" s="11"/>
      <c r="L82" s="19"/>
      <c r="M82" s="19"/>
      <c r="N82" s="19"/>
      <c r="O82" s="19"/>
      <c r="P82" s="19"/>
      <c r="Q82" s="19"/>
      <c r="R82" s="19"/>
      <c r="S82" s="19"/>
      <c r="T82" s="19"/>
      <c r="U82" s="19"/>
      <c r="V82" s="19"/>
      <c r="W82" s="19"/>
      <c r="X82" s="19"/>
    </row>
    <row r="83" spans="6:24">
      <c r="F83" s="11"/>
      <c r="H83" s="19"/>
      <c r="I83" s="19"/>
      <c r="J83" s="11"/>
      <c r="K83" s="11"/>
      <c r="L83" s="19"/>
      <c r="M83" s="19"/>
      <c r="N83" s="19"/>
      <c r="O83" s="19"/>
      <c r="P83" s="19"/>
      <c r="Q83" s="19"/>
      <c r="R83" s="19"/>
      <c r="S83" s="19"/>
      <c r="T83" s="19"/>
      <c r="U83" s="19"/>
      <c r="V83" s="19"/>
      <c r="W83" s="19"/>
      <c r="X83" s="19"/>
    </row>
    <row r="84" spans="6:24">
      <c r="F84" s="11"/>
      <c r="H84" s="19"/>
      <c r="I84" s="19"/>
      <c r="J84" s="11"/>
      <c r="K84" s="11"/>
      <c r="L84" s="19"/>
      <c r="M84" s="19"/>
      <c r="N84" s="19"/>
      <c r="O84" s="19"/>
      <c r="P84" s="19"/>
      <c r="Q84" s="19"/>
      <c r="R84" s="19"/>
      <c r="S84" s="19"/>
      <c r="T84" s="19"/>
      <c r="U84" s="19"/>
      <c r="V84" s="19"/>
      <c r="W84" s="19"/>
      <c r="X84" s="19"/>
    </row>
    <row r="85" spans="6:24">
      <c r="F85" s="11"/>
      <c r="H85" s="19"/>
      <c r="I85" s="19"/>
      <c r="J85" s="11"/>
      <c r="K85" s="11"/>
      <c r="L85" s="19"/>
      <c r="M85" s="19"/>
      <c r="N85" s="19"/>
      <c r="O85" s="19"/>
      <c r="P85" s="19"/>
      <c r="Q85" s="19"/>
      <c r="R85" s="19"/>
      <c r="S85" s="19"/>
      <c r="T85" s="19"/>
      <c r="U85" s="19"/>
      <c r="V85" s="19"/>
      <c r="W85" s="19"/>
      <c r="X85" s="19"/>
    </row>
    <row r="86" spans="6:24">
      <c r="F86" s="11"/>
      <c r="H86" s="19"/>
      <c r="I86" s="19"/>
      <c r="J86" s="11"/>
      <c r="K86" s="11"/>
      <c r="L86" s="19"/>
      <c r="M86" s="19"/>
      <c r="N86" s="19"/>
      <c r="O86" s="19"/>
      <c r="P86" s="19"/>
      <c r="Q86" s="19"/>
      <c r="R86" s="19"/>
      <c r="S86" s="19"/>
      <c r="T86" s="19"/>
      <c r="U86" s="19"/>
      <c r="V86" s="19"/>
      <c r="W86" s="19"/>
      <c r="X86" s="19"/>
    </row>
    <row r="87" spans="6:24">
      <c r="F87" s="11"/>
      <c r="H87" s="19"/>
      <c r="I87" s="19"/>
      <c r="J87" s="11"/>
      <c r="K87" s="11"/>
      <c r="L87" s="19"/>
      <c r="M87" s="19"/>
      <c r="N87" s="19"/>
      <c r="O87" s="19"/>
      <c r="P87" s="19"/>
      <c r="Q87" s="19"/>
      <c r="R87" s="19"/>
      <c r="S87" s="19"/>
      <c r="T87" s="19"/>
      <c r="U87" s="19"/>
      <c r="V87" s="19"/>
      <c r="W87" s="19"/>
      <c r="X87" s="19"/>
    </row>
    <row r="88" spans="6:24">
      <c r="F88" s="11"/>
      <c r="H88" s="19"/>
      <c r="I88" s="19"/>
      <c r="J88" s="11"/>
      <c r="K88" s="11"/>
      <c r="L88" s="19"/>
      <c r="M88" s="19"/>
      <c r="N88" s="19"/>
      <c r="O88" s="19"/>
      <c r="P88" s="19"/>
      <c r="Q88" s="19"/>
      <c r="R88" s="19"/>
      <c r="S88" s="19"/>
      <c r="T88" s="19"/>
      <c r="U88" s="19"/>
      <c r="V88" s="19"/>
      <c r="W88" s="19"/>
      <c r="X88" s="19"/>
    </row>
    <row r="89" spans="6:24">
      <c r="F89" s="11"/>
      <c r="H89" s="19"/>
      <c r="I89" s="19"/>
      <c r="J89" s="11"/>
      <c r="K89" s="11"/>
      <c r="L89" s="19"/>
      <c r="M89" s="19"/>
      <c r="N89" s="19"/>
      <c r="O89" s="19"/>
      <c r="P89" s="19"/>
      <c r="Q89" s="19"/>
      <c r="R89" s="19"/>
      <c r="S89" s="19"/>
      <c r="T89" s="19"/>
      <c r="U89" s="19"/>
      <c r="V89" s="19"/>
      <c r="W89" s="19"/>
      <c r="X89" s="19"/>
    </row>
    <row r="90" spans="6:24">
      <c r="F90" s="11"/>
      <c r="H90" s="19"/>
      <c r="I90" s="19"/>
      <c r="J90" s="11"/>
      <c r="K90" s="11"/>
      <c r="L90" s="19"/>
      <c r="M90" s="19"/>
      <c r="N90" s="19"/>
      <c r="O90" s="19"/>
      <c r="P90" s="19"/>
      <c r="Q90" s="19"/>
      <c r="R90" s="19"/>
      <c r="S90" s="19"/>
      <c r="T90" s="19"/>
      <c r="U90" s="19"/>
      <c r="V90" s="19"/>
      <c r="W90" s="19"/>
      <c r="X90" s="19"/>
    </row>
    <row r="91" spans="6:24">
      <c r="F91" s="11"/>
      <c r="H91" s="19"/>
      <c r="I91" s="19"/>
      <c r="J91" s="11"/>
      <c r="K91" s="11"/>
      <c r="L91" s="19"/>
      <c r="M91" s="19"/>
      <c r="N91" s="19"/>
      <c r="O91" s="19"/>
      <c r="P91" s="19"/>
      <c r="Q91" s="19"/>
      <c r="R91" s="19"/>
      <c r="S91" s="19"/>
      <c r="T91" s="19"/>
      <c r="U91" s="19"/>
      <c r="V91" s="19"/>
      <c r="W91" s="19"/>
      <c r="X91" s="19"/>
    </row>
    <row r="92" spans="6:24">
      <c r="F92" s="11"/>
      <c r="H92" s="19"/>
      <c r="I92" s="19"/>
      <c r="J92" s="11"/>
      <c r="K92" s="11"/>
      <c r="L92" s="19"/>
      <c r="M92" s="19"/>
      <c r="N92" s="19"/>
      <c r="O92" s="19"/>
      <c r="P92" s="19"/>
      <c r="Q92" s="19"/>
      <c r="R92" s="19"/>
      <c r="S92" s="19"/>
      <c r="T92" s="19"/>
      <c r="U92" s="19"/>
      <c r="V92" s="19"/>
      <c r="W92" s="19"/>
      <c r="X92" s="19"/>
    </row>
    <row r="93" spans="6:24">
      <c r="F93" s="11"/>
      <c r="H93" s="19"/>
      <c r="I93" s="19"/>
      <c r="J93" s="11"/>
      <c r="K93" s="11"/>
      <c r="L93" s="19"/>
      <c r="M93" s="19"/>
      <c r="N93" s="19"/>
      <c r="O93" s="19"/>
      <c r="P93" s="19"/>
      <c r="Q93" s="19"/>
      <c r="R93" s="19"/>
      <c r="S93" s="19"/>
      <c r="T93" s="19"/>
      <c r="U93" s="19"/>
      <c r="V93" s="19"/>
      <c r="W93" s="19"/>
      <c r="X93" s="19"/>
    </row>
    <row r="94" spans="6:24">
      <c r="F94" s="11"/>
      <c r="H94" s="19"/>
      <c r="I94" s="19"/>
      <c r="J94" s="11"/>
      <c r="K94" s="11"/>
      <c r="L94" s="19"/>
      <c r="M94" s="19"/>
      <c r="N94" s="19"/>
      <c r="O94" s="19"/>
      <c r="P94" s="19"/>
      <c r="Q94" s="19"/>
      <c r="R94" s="19"/>
      <c r="S94" s="19"/>
      <c r="T94" s="19"/>
      <c r="U94" s="19"/>
      <c r="V94" s="19"/>
      <c r="W94" s="19"/>
      <c r="X94" s="19"/>
    </row>
    <row r="95" spans="6:24">
      <c r="F95" s="11"/>
      <c r="H95" s="19"/>
      <c r="I95" s="19"/>
      <c r="J95" s="11"/>
      <c r="K95" s="11"/>
      <c r="L95" s="19"/>
      <c r="M95" s="19"/>
      <c r="N95" s="19"/>
      <c r="O95" s="19"/>
      <c r="P95" s="19"/>
      <c r="Q95" s="19"/>
      <c r="R95" s="19"/>
      <c r="S95" s="19"/>
      <c r="T95" s="19"/>
      <c r="U95" s="19"/>
      <c r="V95" s="19"/>
      <c r="W95" s="19"/>
      <c r="X95" s="19"/>
    </row>
    <row r="96" spans="6:24">
      <c r="F96" s="11"/>
      <c r="H96" s="19"/>
      <c r="I96" s="19"/>
      <c r="J96" s="11"/>
      <c r="K96" s="11"/>
      <c r="L96" s="19"/>
      <c r="M96" s="19"/>
      <c r="N96" s="19"/>
      <c r="O96" s="19"/>
      <c r="P96" s="19"/>
      <c r="Q96" s="19"/>
      <c r="R96" s="19"/>
      <c r="S96" s="19"/>
      <c r="T96" s="19"/>
      <c r="U96" s="19"/>
      <c r="V96" s="19"/>
      <c r="W96" s="19"/>
      <c r="X96" s="19"/>
    </row>
    <row r="97" spans="6:24">
      <c r="F97" s="11"/>
      <c r="H97" s="19"/>
      <c r="I97" s="19"/>
      <c r="J97" s="11"/>
      <c r="K97" s="11"/>
      <c r="L97" s="19"/>
      <c r="M97" s="19"/>
      <c r="N97" s="19"/>
      <c r="O97" s="19"/>
      <c r="P97" s="19"/>
      <c r="Q97" s="19"/>
      <c r="R97" s="19"/>
      <c r="S97" s="19"/>
      <c r="T97" s="19"/>
      <c r="U97" s="19"/>
      <c r="V97" s="19"/>
      <c r="W97" s="19"/>
      <c r="X97" s="19"/>
    </row>
    <row r="98" spans="6:24">
      <c r="F98" s="11"/>
      <c r="H98" s="19"/>
      <c r="I98" s="19"/>
      <c r="J98" s="11"/>
      <c r="K98" s="11"/>
      <c r="L98" s="19"/>
      <c r="M98" s="19"/>
      <c r="N98" s="19"/>
      <c r="O98" s="19"/>
      <c r="P98" s="19"/>
      <c r="Q98" s="19"/>
      <c r="R98" s="19"/>
      <c r="S98" s="19"/>
      <c r="T98" s="19"/>
      <c r="U98" s="19"/>
      <c r="V98" s="19"/>
      <c r="W98" s="19"/>
      <c r="X98" s="19"/>
    </row>
    <row r="99" spans="6:24">
      <c r="F99" s="11"/>
      <c r="H99" s="19"/>
      <c r="I99" s="19"/>
      <c r="J99" s="11"/>
      <c r="K99" s="11"/>
      <c r="L99" s="19"/>
      <c r="M99" s="19"/>
      <c r="N99" s="19"/>
      <c r="O99" s="19"/>
      <c r="P99" s="19"/>
      <c r="Q99" s="19"/>
      <c r="R99" s="19"/>
      <c r="S99" s="19"/>
      <c r="T99" s="19"/>
      <c r="U99" s="19"/>
      <c r="V99" s="19"/>
      <c r="W99" s="19"/>
      <c r="X99" s="19"/>
    </row>
    <row r="100" spans="6:24">
      <c r="F100" s="11"/>
      <c r="H100" s="19"/>
      <c r="I100" s="19"/>
      <c r="J100" s="11"/>
      <c r="K100" s="11"/>
      <c r="L100" s="19"/>
      <c r="M100" s="19"/>
      <c r="N100" s="19"/>
      <c r="O100" s="19"/>
      <c r="P100" s="19"/>
      <c r="Q100" s="19"/>
      <c r="R100" s="19"/>
      <c r="S100" s="19"/>
      <c r="T100" s="19"/>
      <c r="U100" s="19"/>
      <c r="V100" s="19"/>
      <c r="W100" s="19"/>
      <c r="X100" s="19"/>
    </row>
    <row r="101" spans="6:24">
      <c r="F101" s="11"/>
      <c r="H101" s="19"/>
      <c r="I101" s="19"/>
      <c r="J101" s="11"/>
      <c r="K101" s="11"/>
      <c r="L101" s="19"/>
      <c r="M101" s="19"/>
      <c r="N101" s="19"/>
      <c r="O101" s="19"/>
      <c r="P101" s="19"/>
      <c r="Q101" s="19"/>
      <c r="R101" s="19"/>
      <c r="S101" s="19"/>
      <c r="T101" s="19"/>
      <c r="U101" s="19"/>
      <c r="V101" s="19"/>
      <c r="W101" s="19"/>
      <c r="X101" s="19"/>
    </row>
    <row r="102" spans="6:24">
      <c r="F102" s="11"/>
      <c r="H102" s="19"/>
      <c r="I102" s="19"/>
      <c r="J102" s="11"/>
      <c r="K102" s="11"/>
      <c r="L102" s="19"/>
      <c r="M102" s="19"/>
      <c r="N102" s="19"/>
      <c r="O102" s="19"/>
      <c r="P102" s="19"/>
      <c r="Q102" s="19"/>
      <c r="R102" s="19"/>
      <c r="S102" s="19"/>
      <c r="T102" s="19"/>
      <c r="U102" s="19"/>
      <c r="V102" s="19"/>
      <c r="W102" s="19"/>
      <c r="X102" s="19"/>
    </row>
    <row r="103" spans="6:24">
      <c r="F103" s="11"/>
      <c r="H103" s="19"/>
      <c r="I103" s="19"/>
      <c r="J103" s="11"/>
      <c r="K103" s="11"/>
      <c r="L103" s="19"/>
      <c r="M103" s="19"/>
      <c r="N103" s="19"/>
      <c r="O103" s="19"/>
      <c r="P103" s="19"/>
      <c r="Q103" s="19"/>
      <c r="R103" s="19"/>
      <c r="S103" s="19"/>
      <c r="T103" s="19"/>
      <c r="U103" s="19"/>
      <c r="V103" s="19"/>
      <c r="W103" s="19"/>
      <c r="X103" s="19"/>
    </row>
    <row r="104" spans="6:24">
      <c r="F104" s="11"/>
      <c r="H104" s="19"/>
      <c r="I104" s="19"/>
      <c r="J104" s="11"/>
      <c r="K104" s="11"/>
      <c r="L104" s="19"/>
      <c r="M104" s="19"/>
      <c r="N104" s="19"/>
      <c r="O104" s="19"/>
      <c r="P104" s="19"/>
      <c r="Q104" s="19"/>
      <c r="R104" s="19"/>
      <c r="S104" s="19"/>
      <c r="T104" s="19"/>
      <c r="U104" s="19"/>
      <c r="V104" s="19"/>
      <c r="W104" s="19"/>
      <c r="X104" s="19"/>
    </row>
    <row r="105" spans="6:24">
      <c r="F105" s="11"/>
      <c r="H105" s="19"/>
      <c r="I105" s="19"/>
      <c r="J105" s="11"/>
      <c r="K105" s="11"/>
      <c r="L105" s="19"/>
      <c r="M105" s="19"/>
      <c r="N105" s="19"/>
      <c r="O105" s="19"/>
      <c r="P105" s="19"/>
      <c r="Q105" s="19"/>
      <c r="R105" s="19"/>
      <c r="S105" s="19"/>
      <c r="T105" s="19"/>
      <c r="U105" s="19"/>
      <c r="V105" s="19"/>
      <c r="W105" s="19"/>
      <c r="X105" s="19"/>
    </row>
    <row r="106" spans="6:24">
      <c r="F106" s="11"/>
      <c r="H106" s="19"/>
      <c r="I106" s="19"/>
      <c r="J106" s="11"/>
      <c r="K106" s="11"/>
      <c r="L106" s="19"/>
      <c r="M106" s="19"/>
      <c r="N106" s="19"/>
      <c r="O106" s="19"/>
      <c r="P106" s="19"/>
      <c r="Q106" s="19"/>
      <c r="R106" s="19"/>
      <c r="S106" s="19"/>
      <c r="T106" s="19"/>
      <c r="U106" s="19"/>
      <c r="V106" s="19"/>
      <c r="W106" s="19"/>
      <c r="X106" s="19"/>
    </row>
    <row r="107" spans="6:24">
      <c r="F107" s="11"/>
      <c r="H107" s="19"/>
      <c r="I107" s="19"/>
      <c r="J107" s="11"/>
      <c r="K107" s="11"/>
      <c r="L107" s="19"/>
      <c r="M107" s="19"/>
      <c r="N107" s="19"/>
      <c r="O107" s="19"/>
      <c r="P107" s="19"/>
      <c r="Q107" s="19"/>
      <c r="R107" s="19"/>
      <c r="S107" s="19"/>
      <c r="T107" s="19"/>
      <c r="U107" s="19"/>
      <c r="V107" s="19"/>
      <c r="W107" s="19"/>
      <c r="X107" s="19"/>
    </row>
    <row r="108" spans="6:24">
      <c r="F108" s="11"/>
      <c r="H108" s="19"/>
      <c r="I108" s="19"/>
      <c r="J108" s="11"/>
      <c r="K108" s="11"/>
      <c r="L108" s="19"/>
      <c r="M108" s="19"/>
      <c r="N108" s="19"/>
      <c r="O108" s="19"/>
      <c r="P108" s="19"/>
      <c r="Q108" s="19"/>
      <c r="R108" s="19"/>
      <c r="S108" s="19"/>
      <c r="T108" s="19"/>
      <c r="U108" s="19"/>
      <c r="V108" s="19"/>
      <c r="W108" s="19"/>
      <c r="X108" s="19"/>
    </row>
    <row r="109" spans="6:24">
      <c r="F109" s="11"/>
      <c r="H109" s="19"/>
      <c r="I109" s="19"/>
      <c r="J109" s="11"/>
      <c r="K109" s="11"/>
      <c r="L109" s="19"/>
      <c r="M109" s="19"/>
      <c r="N109" s="19"/>
      <c r="O109" s="19"/>
      <c r="P109" s="19"/>
      <c r="Q109" s="19"/>
      <c r="R109" s="19"/>
      <c r="S109" s="19"/>
      <c r="T109" s="19"/>
      <c r="U109" s="19"/>
      <c r="V109" s="19"/>
      <c r="W109" s="19"/>
      <c r="X109" s="19"/>
    </row>
    <row r="110" spans="6:24">
      <c r="F110" s="11"/>
      <c r="H110" s="19"/>
      <c r="I110" s="19"/>
      <c r="J110" s="11"/>
      <c r="K110" s="11"/>
      <c r="L110" s="19"/>
      <c r="M110" s="19"/>
      <c r="N110" s="19"/>
      <c r="O110" s="19"/>
      <c r="P110" s="19"/>
      <c r="Q110" s="19"/>
      <c r="R110" s="19"/>
      <c r="S110" s="19"/>
      <c r="T110" s="19"/>
      <c r="U110" s="19"/>
      <c r="V110" s="19"/>
      <c r="W110" s="19"/>
      <c r="X110" s="19"/>
    </row>
    <row r="111" spans="6:24">
      <c r="F111" s="11"/>
      <c r="H111" s="19"/>
      <c r="I111" s="19"/>
      <c r="J111" s="11"/>
      <c r="K111" s="11"/>
      <c r="L111" s="19"/>
      <c r="M111" s="19"/>
      <c r="N111" s="19"/>
      <c r="O111" s="19"/>
      <c r="P111" s="19"/>
      <c r="Q111" s="19"/>
      <c r="R111" s="19"/>
      <c r="S111" s="19"/>
      <c r="T111" s="19"/>
      <c r="U111" s="19"/>
      <c r="V111" s="19"/>
      <c r="W111" s="19"/>
      <c r="X111" s="19"/>
    </row>
    <row r="112" spans="6:24">
      <c r="F112" s="11"/>
      <c r="H112" s="19"/>
      <c r="I112" s="19"/>
      <c r="J112" s="11"/>
      <c r="K112" s="11"/>
      <c r="L112" s="19"/>
      <c r="M112" s="19"/>
      <c r="N112" s="19"/>
      <c r="O112" s="19"/>
      <c r="P112" s="19"/>
      <c r="Q112" s="19"/>
      <c r="R112" s="19"/>
      <c r="S112" s="19"/>
      <c r="T112" s="19"/>
      <c r="U112" s="19"/>
      <c r="V112" s="19"/>
      <c r="W112" s="19"/>
      <c r="X112" s="19"/>
    </row>
    <row r="113" spans="6:24">
      <c r="F113" s="11"/>
      <c r="H113" s="19"/>
      <c r="I113" s="19"/>
      <c r="J113" s="11"/>
      <c r="K113" s="11"/>
      <c r="L113" s="19"/>
      <c r="M113" s="19"/>
      <c r="N113" s="19"/>
      <c r="O113" s="19"/>
      <c r="P113" s="19"/>
      <c r="Q113" s="19"/>
      <c r="R113" s="19"/>
      <c r="S113" s="19"/>
      <c r="T113" s="19"/>
      <c r="U113" s="19"/>
      <c r="V113" s="19"/>
      <c r="W113" s="19"/>
      <c r="X113" s="19"/>
    </row>
    <row r="114" spans="6:24">
      <c r="F114" s="11"/>
      <c r="H114" s="19"/>
      <c r="I114" s="19"/>
      <c r="J114" s="11"/>
      <c r="K114" s="11"/>
      <c r="L114" s="19"/>
      <c r="M114" s="19"/>
      <c r="N114" s="19"/>
      <c r="O114" s="19"/>
      <c r="P114" s="19"/>
      <c r="Q114" s="19"/>
      <c r="R114" s="19"/>
      <c r="S114" s="19"/>
      <c r="T114" s="19"/>
      <c r="U114" s="19"/>
      <c r="V114" s="19"/>
      <c r="W114" s="19"/>
      <c r="X114" s="19"/>
    </row>
    <row r="115" spans="6:24">
      <c r="F115" s="11"/>
      <c r="H115" s="19"/>
      <c r="I115" s="19"/>
      <c r="J115" s="11"/>
      <c r="K115" s="11"/>
      <c r="L115" s="19"/>
      <c r="M115" s="19"/>
      <c r="N115" s="19"/>
      <c r="O115" s="19"/>
      <c r="P115" s="19"/>
      <c r="Q115" s="19"/>
      <c r="R115" s="19"/>
      <c r="S115" s="19"/>
      <c r="T115" s="19"/>
      <c r="U115" s="19"/>
      <c r="V115" s="19"/>
      <c r="W115" s="19"/>
      <c r="X115" s="19"/>
    </row>
    <row r="116" spans="6:24">
      <c r="F116" s="11"/>
      <c r="H116" s="19"/>
      <c r="I116" s="19"/>
      <c r="J116" s="11"/>
      <c r="K116" s="11"/>
      <c r="L116" s="19"/>
      <c r="M116" s="19"/>
      <c r="N116" s="19"/>
      <c r="O116" s="19"/>
      <c r="P116" s="19"/>
      <c r="Q116" s="19"/>
      <c r="R116" s="19"/>
      <c r="S116" s="19"/>
      <c r="T116" s="19"/>
      <c r="U116" s="19"/>
      <c r="V116" s="19"/>
      <c r="W116" s="19"/>
      <c r="X116" s="19"/>
    </row>
    <row r="117" spans="6:24">
      <c r="F117" s="11"/>
      <c r="H117" s="19"/>
      <c r="I117" s="19"/>
      <c r="J117" s="11"/>
      <c r="K117" s="11"/>
      <c r="L117" s="19"/>
      <c r="M117" s="19"/>
      <c r="N117" s="19"/>
      <c r="O117" s="19"/>
      <c r="P117" s="19"/>
      <c r="Q117" s="19"/>
      <c r="R117" s="19"/>
      <c r="S117" s="19"/>
      <c r="T117" s="19"/>
      <c r="U117" s="19"/>
      <c r="V117" s="19"/>
      <c r="W117" s="19"/>
      <c r="X117" s="19"/>
    </row>
    <row r="118" spans="6:24">
      <c r="F118" s="11"/>
      <c r="H118" s="19"/>
      <c r="I118" s="19"/>
      <c r="J118" s="11"/>
      <c r="K118" s="11"/>
      <c r="L118" s="19"/>
      <c r="M118" s="19"/>
      <c r="N118" s="19"/>
      <c r="O118" s="19"/>
      <c r="P118" s="19"/>
      <c r="Q118" s="19"/>
      <c r="R118" s="19"/>
      <c r="S118" s="19"/>
      <c r="T118" s="19"/>
      <c r="U118" s="19"/>
      <c r="V118" s="19"/>
      <c r="W118" s="19"/>
      <c r="X118" s="19"/>
    </row>
    <row r="119" spans="6:24">
      <c r="F119" s="11"/>
      <c r="H119" s="19"/>
      <c r="I119" s="19"/>
      <c r="J119" s="11"/>
      <c r="K119" s="11"/>
      <c r="L119" s="19"/>
      <c r="M119" s="19"/>
      <c r="N119" s="19"/>
      <c r="O119" s="19"/>
      <c r="P119" s="19"/>
      <c r="Q119" s="19"/>
      <c r="R119" s="19"/>
      <c r="S119" s="19"/>
      <c r="T119" s="19"/>
      <c r="U119" s="19"/>
      <c r="V119" s="19"/>
      <c r="W119" s="19"/>
      <c r="X119" s="19"/>
    </row>
    <row r="120" spans="6:24">
      <c r="F120" s="11"/>
      <c r="H120" s="19"/>
      <c r="I120" s="19"/>
      <c r="J120" s="11"/>
      <c r="K120" s="11"/>
      <c r="L120" s="19"/>
      <c r="M120" s="19"/>
      <c r="N120" s="19"/>
      <c r="O120" s="19"/>
      <c r="P120" s="19"/>
      <c r="Q120" s="19"/>
      <c r="R120" s="19"/>
      <c r="S120" s="19"/>
      <c r="T120" s="19"/>
      <c r="U120" s="19"/>
      <c r="V120" s="19"/>
      <c r="W120" s="19"/>
      <c r="X120" s="19"/>
    </row>
    <row r="121" spans="6:24">
      <c r="F121" s="11"/>
      <c r="H121" s="19"/>
      <c r="I121" s="19"/>
      <c r="J121" s="11"/>
      <c r="K121" s="11"/>
      <c r="L121" s="19"/>
      <c r="M121" s="19"/>
      <c r="N121" s="19"/>
      <c r="O121" s="19"/>
      <c r="P121" s="19"/>
      <c r="Q121" s="19"/>
      <c r="R121" s="19"/>
      <c r="S121" s="19"/>
      <c r="T121" s="19"/>
      <c r="U121" s="19"/>
      <c r="V121" s="19"/>
      <c r="W121" s="19"/>
      <c r="X121" s="19"/>
    </row>
    <row r="122" spans="6:24">
      <c r="F122" s="11"/>
      <c r="H122" s="19"/>
      <c r="I122" s="19"/>
      <c r="J122" s="11"/>
      <c r="K122" s="11"/>
      <c r="L122" s="19"/>
      <c r="M122" s="19"/>
      <c r="N122" s="19"/>
      <c r="O122" s="19"/>
      <c r="P122" s="19"/>
      <c r="Q122" s="19"/>
      <c r="R122" s="19"/>
      <c r="S122" s="19"/>
      <c r="T122" s="19"/>
      <c r="U122" s="19"/>
      <c r="V122" s="19"/>
      <c r="W122" s="19"/>
      <c r="X122" s="19"/>
    </row>
    <row r="123" spans="6:24">
      <c r="F123" s="11"/>
      <c r="H123" s="19"/>
      <c r="I123" s="19"/>
      <c r="J123" s="11"/>
      <c r="K123" s="11"/>
      <c r="L123" s="19"/>
      <c r="M123" s="19"/>
      <c r="N123" s="19"/>
      <c r="O123" s="19"/>
      <c r="P123" s="19"/>
      <c r="Q123" s="19"/>
      <c r="R123" s="19"/>
      <c r="S123" s="19"/>
      <c r="T123" s="19"/>
      <c r="U123" s="19"/>
      <c r="V123" s="19"/>
      <c r="W123" s="19"/>
      <c r="X123" s="19"/>
    </row>
    <row r="124" spans="6:24">
      <c r="F124" s="11"/>
      <c r="H124" s="19"/>
      <c r="I124" s="19"/>
      <c r="J124" s="11"/>
      <c r="K124" s="11"/>
      <c r="L124" s="19"/>
      <c r="M124" s="19"/>
      <c r="N124" s="19"/>
      <c r="O124" s="19"/>
      <c r="P124" s="19"/>
      <c r="Q124" s="19"/>
      <c r="R124" s="19"/>
      <c r="S124" s="19"/>
      <c r="T124" s="19"/>
      <c r="U124" s="19"/>
      <c r="V124" s="19"/>
      <c r="W124" s="19"/>
      <c r="X124" s="19"/>
    </row>
    <row r="125" spans="6:24">
      <c r="F125" s="11"/>
      <c r="H125" s="19"/>
      <c r="I125" s="19"/>
      <c r="J125" s="11"/>
      <c r="K125" s="11"/>
      <c r="L125" s="19"/>
      <c r="M125" s="19"/>
      <c r="N125" s="19"/>
      <c r="O125" s="19"/>
      <c r="P125" s="19"/>
      <c r="Q125" s="19"/>
      <c r="R125" s="19"/>
      <c r="S125" s="19"/>
      <c r="T125" s="19"/>
      <c r="U125" s="19"/>
      <c r="V125" s="19"/>
      <c r="W125" s="19"/>
      <c r="X125" s="19"/>
    </row>
    <row r="126" spans="6:24">
      <c r="F126" s="11"/>
      <c r="H126" s="19"/>
      <c r="I126" s="19"/>
      <c r="J126" s="11"/>
      <c r="K126" s="11"/>
      <c r="L126" s="19"/>
      <c r="M126" s="19"/>
      <c r="N126" s="19"/>
      <c r="O126" s="19"/>
      <c r="P126" s="19"/>
      <c r="Q126" s="19"/>
      <c r="R126" s="19"/>
      <c r="S126" s="19"/>
      <c r="T126" s="19"/>
      <c r="U126" s="19"/>
      <c r="V126" s="19"/>
      <c r="W126" s="19"/>
      <c r="X126" s="19"/>
    </row>
    <row r="127" spans="6:24">
      <c r="F127" s="11"/>
      <c r="H127" s="19"/>
      <c r="I127" s="19"/>
      <c r="J127" s="11"/>
      <c r="K127" s="11"/>
      <c r="L127" s="19"/>
      <c r="M127" s="19"/>
      <c r="N127" s="19"/>
      <c r="O127" s="19"/>
      <c r="P127" s="19"/>
      <c r="Q127" s="19"/>
      <c r="R127" s="19"/>
      <c r="S127" s="19"/>
      <c r="T127" s="19"/>
      <c r="U127" s="19"/>
      <c r="V127" s="19"/>
      <c r="W127" s="19"/>
      <c r="X127" s="19"/>
    </row>
    <row r="128" spans="6:24">
      <c r="F128" s="11"/>
      <c r="H128" s="19"/>
      <c r="I128" s="19"/>
      <c r="J128" s="11"/>
      <c r="K128" s="11"/>
      <c r="L128" s="19"/>
      <c r="M128" s="19"/>
      <c r="N128" s="19"/>
      <c r="O128" s="19"/>
      <c r="P128" s="19"/>
      <c r="Q128" s="19"/>
      <c r="R128" s="19"/>
      <c r="S128" s="19"/>
      <c r="T128" s="19"/>
      <c r="U128" s="19"/>
      <c r="V128" s="19"/>
      <c r="W128" s="19"/>
      <c r="X128" s="19"/>
    </row>
    <row r="129" spans="6:24">
      <c r="F129" s="11"/>
      <c r="H129" s="19"/>
      <c r="I129" s="19"/>
      <c r="J129" s="11"/>
      <c r="K129" s="11"/>
      <c r="L129" s="19"/>
      <c r="M129" s="19"/>
      <c r="N129" s="19"/>
      <c r="O129" s="19"/>
      <c r="P129" s="19"/>
      <c r="Q129" s="19"/>
      <c r="R129" s="19"/>
      <c r="S129" s="19"/>
      <c r="T129" s="19"/>
      <c r="U129" s="19"/>
      <c r="V129" s="19"/>
      <c r="W129" s="19"/>
      <c r="X129" s="19"/>
    </row>
    <row r="130" spans="6:24">
      <c r="F130" s="11"/>
      <c r="H130" s="19"/>
      <c r="I130" s="19"/>
      <c r="J130" s="11"/>
      <c r="K130" s="11"/>
      <c r="L130" s="19"/>
      <c r="M130" s="19"/>
      <c r="N130" s="19"/>
      <c r="O130" s="19"/>
      <c r="P130" s="19"/>
      <c r="Q130" s="19"/>
      <c r="R130" s="19"/>
      <c r="S130" s="19"/>
      <c r="T130" s="19"/>
      <c r="U130" s="19"/>
      <c r="V130" s="19"/>
      <c r="W130" s="19"/>
      <c r="X130" s="19"/>
    </row>
    <row r="131" spans="6:24">
      <c r="F131" s="11"/>
      <c r="H131" s="19"/>
      <c r="I131" s="19"/>
      <c r="J131" s="11"/>
      <c r="K131" s="11"/>
      <c r="L131" s="19"/>
      <c r="M131" s="19"/>
      <c r="N131" s="19"/>
      <c r="O131" s="19"/>
      <c r="P131" s="19"/>
      <c r="Q131" s="19"/>
      <c r="R131" s="19"/>
      <c r="S131" s="19"/>
      <c r="T131" s="19"/>
      <c r="U131" s="19"/>
      <c r="V131" s="19"/>
      <c r="W131" s="19"/>
      <c r="X131" s="19"/>
    </row>
    <row r="132" spans="6:24">
      <c r="F132" s="11"/>
      <c r="H132" s="19"/>
      <c r="I132" s="19"/>
      <c r="J132" s="11"/>
      <c r="K132" s="11"/>
      <c r="L132" s="19"/>
      <c r="M132" s="19"/>
      <c r="N132" s="19"/>
      <c r="O132" s="19"/>
      <c r="P132" s="19"/>
      <c r="Q132" s="19"/>
      <c r="R132" s="19"/>
      <c r="S132" s="19"/>
      <c r="T132" s="19"/>
      <c r="U132" s="19"/>
      <c r="V132" s="19"/>
      <c r="W132" s="19"/>
      <c r="X132" s="19"/>
    </row>
    <row r="133" spans="6:24">
      <c r="F133" s="11"/>
      <c r="H133" s="19"/>
      <c r="I133" s="19"/>
      <c r="J133" s="11"/>
      <c r="K133" s="11"/>
      <c r="L133" s="19"/>
      <c r="M133" s="19"/>
      <c r="N133" s="19"/>
      <c r="O133" s="19"/>
      <c r="P133" s="19"/>
      <c r="Q133" s="19"/>
      <c r="R133" s="19"/>
      <c r="S133" s="19"/>
      <c r="T133" s="19"/>
      <c r="U133" s="19"/>
      <c r="V133" s="19"/>
      <c r="W133" s="19"/>
      <c r="X133" s="19"/>
    </row>
    <row r="134" spans="6:24">
      <c r="F134" s="11"/>
      <c r="H134" s="19"/>
      <c r="I134" s="19"/>
      <c r="J134" s="11"/>
      <c r="K134" s="11"/>
      <c r="L134" s="19"/>
      <c r="M134" s="19"/>
      <c r="N134" s="19"/>
      <c r="O134" s="19"/>
      <c r="P134" s="19"/>
      <c r="Q134" s="19"/>
      <c r="R134" s="19"/>
      <c r="S134" s="19"/>
      <c r="T134" s="19"/>
      <c r="U134" s="19"/>
      <c r="V134" s="19"/>
      <c r="W134" s="19"/>
      <c r="X134" s="19"/>
    </row>
    <row r="135" spans="6:24">
      <c r="F135" s="11"/>
      <c r="H135" s="19"/>
      <c r="I135" s="19"/>
      <c r="J135" s="11"/>
      <c r="K135" s="11"/>
      <c r="L135" s="19"/>
      <c r="M135" s="19"/>
      <c r="N135" s="19"/>
      <c r="O135" s="19"/>
      <c r="P135" s="19"/>
      <c r="Q135" s="19"/>
      <c r="R135" s="19"/>
      <c r="S135" s="19"/>
      <c r="T135" s="19"/>
      <c r="U135" s="19"/>
      <c r="V135" s="19"/>
      <c r="W135" s="19"/>
      <c r="X135" s="19"/>
    </row>
    <row r="136" spans="6:24">
      <c r="F136" s="11"/>
      <c r="H136" s="19"/>
      <c r="I136" s="19"/>
      <c r="J136" s="11"/>
      <c r="K136" s="11"/>
      <c r="L136" s="19"/>
      <c r="M136" s="19"/>
      <c r="N136" s="19"/>
      <c r="O136" s="19"/>
      <c r="P136" s="19"/>
      <c r="Q136" s="19"/>
      <c r="R136" s="19"/>
      <c r="S136" s="19"/>
      <c r="T136" s="19"/>
      <c r="U136" s="19"/>
      <c r="V136" s="19"/>
      <c r="W136" s="19"/>
      <c r="X136" s="19"/>
    </row>
    <row r="137" spans="6:24">
      <c r="F137" s="11"/>
      <c r="H137" s="19"/>
      <c r="I137" s="19"/>
      <c r="J137" s="11"/>
      <c r="K137" s="11"/>
      <c r="L137" s="19"/>
      <c r="M137" s="19"/>
      <c r="N137" s="19"/>
      <c r="O137" s="19"/>
      <c r="P137" s="19"/>
      <c r="Q137" s="19"/>
      <c r="R137" s="19"/>
      <c r="S137" s="19"/>
      <c r="T137" s="19"/>
      <c r="U137" s="19"/>
      <c r="V137" s="19"/>
      <c r="W137" s="19"/>
      <c r="X137" s="19"/>
    </row>
    <row r="138" spans="6:24">
      <c r="F138" s="11"/>
      <c r="H138" s="19"/>
      <c r="I138" s="19"/>
      <c r="J138" s="11"/>
      <c r="K138" s="11"/>
      <c r="L138" s="19"/>
      <c r="M138" s="19"/>
      <c r="N138" s="19"/>
      <c r="O138" s="19"/>
      <c r="P138" s="19"/>
      <c r="Q138" s="19"/>
      <c r="R138" s="19"/>
      <c r="S138" s="19"/>
      <c r="T138" s="19"/>
      <c r="U138" s="19"/>
      <c r="V138" s="19"/>
      <c r="W138" s="19"/>
      <c r="X138" s="19"/>
    </row>
    <row r="139" spans="6:24">
      <c r="F139" s="11"/>
      <c r="H139" s="19"/>
      <c r="I139" s="19"/>
      <c r="J139" s="11"/>
      <c r="K139" s="11"/>
      <c r="L139" s="19"/>
      <c r="M139" s="19"/>
      <c r="N139" s="19"/>
      <c r="O139" s="19"/>
      <c r="P139" s="19"/>
      <c r="Q139" s="19"/>
      <c r="R139" s="19"/>
      <c r="S139" s="19"/>
      <c r="T139" s="19"/>
      <c r="U139" s="19"/>
      <c r="V139" s="19"/>
      <c r="W139" s="19"/>
      <c r="X139" s="19"/>
    </row>
    <row r="140" spans="6:24">
      <c r="F140" s="11"/>
      <c r="H140" s="19"/>
      <c r="I140" s="19"/>
      <c r="J140" s="11"/>
      <c r="K140" s="11"/>
      <c r="L140" s="19"/>
      <c r="M140" s="19"/>
      <c r="N140" s="19"/>
      <c r="O140" s="19"/>
      <c r="P140" s="19"/>
      <c r="Q140" s="19"/>
      <c r="R140" s="19"/>
      <c r="S140" s="19"/>
      <c r="T140" s="19"/>
      <c r="U140" s="19"/>
      <c r="V140" s="19"/>
      <c r="W140" s="19"/>
      <c r="X140" s="19"/>
    </row>
    <row r="141" spans="6:24">
      <c r="F141" s="11"/>
      <c r="H141" s="19"/>
      <c r="I141" s="19"/>
      <c r="J141" s="11"/>
      <c r="K141" s="11"/>
      <c r="L141" s="19"/>
      <c r="M141" s="19"/>
      <c r="N141" s="19"/>
      <c r="O141" s="19"/>
      <c r="P141" s="19"/>
      <c r="Q141" s="19"/>
      <c r="R141" s="19"/>
      <c r="S141" s="19"/>
      <c r="T141" s="19"/>
      <c r="U141" s="19"/>
      <c r="V141" s="19"/>
      <c r="W141" s="19"/>
      <c r="X141" s="19"/>
    </row>
    <row r="142" spans="6:24">
      <c r="F142" s="11"/>
      <c r="H142" s="19"/>
      <c r="I142" s="19"/>
      <c r="J142" s="11"/>
      <c r="K142" s="11"/>
      <c r="L142" s="19"/>
      <c r="M142" s="19"/>
      <c r="N142" s="19"/>
      <c r="O142" s="19"/>
      <c r="P142" s="19"/>
      <c r="Q142" s="19"/>
      <c r="R142" s="19"/>
      <c r="S142" s="19"/>
      <c r="T142" s="19"/>
      <c r="U142" s="19"/>
      <c r="V142" s="19"/>
      <c r="W142" s="19"/>
      <c r="X142" s="19"/>
    </row>
    <row r="143" spans="6:24">
      <c r="F143" s="11"/>
      <c r="H143" s="19"/>
      <c r="I143" s="19"/>
      <c r="J143" s="11"/>
      <c r="K143" s="11"/>
      <c r="L143" s="19"/>
      <c r="M143" s="19"/>
      <c r="N143" s="19"/>
      <c r="O143" s="19"/>
      <c r="P143" s="19"/>
      <c r="Q143" s="19"/>
      <c r="R143" s="19"/>
      <c r="S143" s="19"/>
      <c r="T143" s="19"/>
      <c r="U143" s="19"/>
      <c r="V143" s="19"/>
      <c r="W143" s="19"/>
      <c r="X143" s="19"/>
    </row>
    <row r="144" spans="6:24">
      <c r="F144" s="11"/>
      <c r="H144" s="19"/>
      <c r="I144" s="19"/>
      <c r="J144" s="11"/>
      <c r="K144" s="11"/>
      <c r="L144" s="19"/>
      <c r="M144" s="19"/>
      <c r="N144" s="19"/>
      <c r="O144" s="19"/>
      <c r="P144" s="19"/>
      <c r="Q144" s="19"/>
      <c r="R144" s="19"/>
      <c r="S144" s="19"/>
      <c r="T144" s="19"/>
      <c r="U144" s="19"/>
      <c r="V144" s="19"/>
      <c r="W144" s="19"/>
      <c r="X144" s="19"/>
    </row>
    <row r="145" spans="6:24">
      <c r="F145" s="11"/>
      <c r="H145" s="19"/>
      <c r="I145" s="19"/>
      <c r="J145" s="11"/>
      <c r="K145" s="11"/>
      <c r="L145" s="19"/>
      <c r="M145" s="19"/>
      <c r="N145" s="19"/>
      <c r="O145" s="19"/>
      <c r="P145" s="19"/>
      <c r="Q145" s="19"/>
      <c r="R145" s="19"/>
      <c r="S145" s="19"/>
      <c r="T145" s="19"/>
      <c r="U145" s="19"/>
      <c r="V145" s="19"/>
      <c r="W145" s="19"/>
      <c r="X145" s="19"/>
    </row>
    <row r="146" spans="6:24">
      <c r="F146" s="11"/>
      <c r="H146" s="19"/>
      <c r="I146" s="19"/>
      <c r="J146" s="11"/>
      <c r="K146" s="11"/>
      <c r="L146" s="19"/>
      <c r="M146" s="19"/>
      <c r="N146" s="19"/>
      <c r="O146" s="19"/>
      <c r="P146" s="19"/>
      <c r="Q146" s="19"/>
      <c r="R146" s="19"/>
      <c r="S146" s="19"/>
      <c r="T146" s="19"/>
      <c r="U146" s="19"/>
      <c r="V146" s="19"/>
      <c r="W146" s="19"/>
      <c r="X146" s="19"/>
    </row>
    <row r="147" spans="6:24">
      <c r="F147" s="11"/>
      <c r="H147" s="19"/>
      <c r="I147" s="19"/>
      <c r="J147" s="11"/>
      <c r="K147" s="11"/>
      <c r="L147" s="19"/>
      <c r="M147" s="19"/>
      <c r="N147" s="19"/>
      <c r="O147" s="19"/>
      <c r="P147" s="19"/>
      <c r="Q147" s="19"/>
      <c r="R147" s="19"/>
      <c r="S147" s="19"/>
      <c r="T147" s="19"/>
      <c r="U147" s="19"/>
      <c r="V147" s="19"/>
      <c r="W147" s="19"/>
      <c r="X147" s="19"/>
    </row>
    <row r="148" spans="6:24">
      <c r="F148" s="11"/>
      <c r="H148" s="19"/>
      <c r="I148" s="19"/>
      <c r="J148" s="11"/>
      <c r="K148" s="11"/>
      <c r="L148" s="19"/>
      <c r="M148" s="19"/>
      <c r="N148" s="19"/>
      <c r="O148" s="19"/>
      <c r="P148" s="19"/>
      <c r="Q148" s="19"/>
      <c r="R148" s="19"/>
      <c r="S148" s="19"/>
      <c r="T148" s="19"/>
      <c r="U148" s="19"/>
      <c r="V148" s="19"/>
      <c r="W148" s="19"/>
      <c r="X148" s="19"/>
    </row>
    <row r="149" spans="6:24">
      <c r="F149" s="11"/>
      <c r="H149" s="19"/>
      <c r="I149" s="19"/>
      <c r="J149" s="11"/>
      <c r="K149" s="11"/>
      <c r="L149" s="19"/>
      <c r="M149" s="19"/>
      <c r="N149" s="19"/>
      <c r="O149" s="19"/>
      <c r="P149" s="19"/>
      <c r="Q149" s="19"/>
      <c r="R149" s="19"/>
      <c r="S149" s="19"/>
      <c r="T149" s="19"/>
      <c r="U149" s="19"/>
      <c r="V149" s="19"/>
      <c r="W149" s="19"/>
      <c r="X149" s="19"/>
    </row>
    <row r="150" spans="6:24">
      <c r="F150" s="11"/>
      <c r="H150" s="19"/>
      <c r="I150" s="19"/>
      <c r="J150" s="11"/>
      <c r="K150" s="11"/>
      <c r="L150" s="19"/>
      <c r="M150" s="19"/>
      <c r="N150" s="19"/>
      <c r="O150" s="19"/>
      <c r="P150" s="19"/>
      <c r="Q150" s="19"/>
      <c r="R150" s="19"/>
      <c r="S150" s="19"/>
      <c r="T150" s="19"/>
      <c r="U150" s="19"/>
      <c r="V150" s="19"/>
      <c r="W150" s="19"/>
      <c r="X150" s="19"/>
    </row>
    <row r="151" spans="6:24">
      <c r="F151" s="11"/>
      <c r="H151" s="19"/>
      <c r="I151" s="19"/>
      <c r="J151" s="11"/>
      <c r="K151" s="11"/>
      <c r="L151" s="19"/>
      <c r="M151" s="19"/>
      <c r="N151" s="19"/>
      <c r="O151" s="19"/>
      <c r="P151" s="19"/>
      <c r="Q151" s="19"/>
      <c r="R151" s="19"/>
      <c r="S151" s="19"/>
      <c r="T151" s="19"/>
      <c r="U151" s="19"/>
      <c r="V151" s="19"/>
      <c r="W151" s="19"/>
      <c r="X151" s="19"/>
    </row>
    <row r="152" spans="6:24">
      <c r="F152" s="11"/>
      <c r="H152" s="19"/>
      <c r="I152" s="19"/>
      <c r="J152" s="11"/>
      <c r="K152" s="11"/>
      <c r="L152" s="19"/>
      <c r="M152" s="19"/>
      <c r="N152" s="19"/>
      <c r="O152" s="19"/>
      <c r="P152" s="19"/>
      <c r="Q152" s="19"/>
      <c r="R152" s="19"/>
      <c r="S152" s="19"/>
      <c r="T152" s="19"/>
      <c r="U152" s="19"/>
      <c r="V152" s="19"/>
      <c r="W152" s="19"/>
      <c r="X152" s="19"/>
    </row>
    <row r="153" spans="6:24">
      <c r="F153" s="11"/>
      <c r="H153" s="19"/>
      <c r="I153" s="19"/>
      <c r="J153" s="11"/>
      <c r="K153" s="11"/>
      <c r="L153" s="19"/>
      <c r="M153" s="19"/>
      <c r="N153" s="19"/>
      <c r="O153" s="19"/>
      <c r="P153" s="19"/>
      <c r="Q153" s="19"/>
      <c r="R153" s="19"/>
      <c r="S153" s="19"/>
      <c r="T153" s="19"/>
      <c r="U153" s="19"/>
      <c r="V153" s="19"/>
      <c r="W153" s="19"/>
      <c r="X153" s="19"/>
    </row>
    <row r="154" spans="6:24">
      <c r="F154" s="11"/>
      <c r="H154" s="19"/>
      <c r="I154" s="19"/>
      <c r="J154" s="11"/>
      <c r="K154" s="11"/>
      <c r="L154" s="19"/>
      <c r="M154" s="19"/>
      <c r="N154" s="19"/>
      <c r="O154" s="19"/>
      <c r="P154" s="19"/>
      <c r="Q154" s="19"/>
      <c r="R154" s="19"/>
      <c r="S154" s="19"/>
      <c r="T154" s="19"/>
      <c r="U154" s="19"/>
      <c r="V154" s="19"/>
      <c r="W154" s="19"/>
      <c r="X154" s="19"/>
    </row>
    <row r="155" spans="6:24">
      <c r="F155" s="11"/>
      <c r="H155" s="19"/>
      <c r="I155" s="19"/>
      <c r="J155" s="11"/>
      <c r="K155" s="11"/>
      <c r="L155" s="19"/>
      <c r="M155" s="19"/>
      <c r="N155" s="19"/>
      <c r="O155" s="19"/>
      <c r="P155" s="19"/>
      <c r="Q155" s="19"/>
      <c r="R155" s="19"/>
      <c r="S155" s="19"/>
      <c r="T155" s="19"/>
      <c r="U155" s="19"/>
      <c r="V155" s="19"/>
      <c r="W155" s="19"/>
      <c r="X155" s="19"/>
    </row>
    <row r="156" spans="6:24">
      <c r="F156" s="11"/>
      <c r="H156" s="19"/>
      <c r="I156" s="19"/>
      <c r="J156" s="11"/>
      <c r="K156" s="11"/>
      <c r="L156" s="19"/>
      <c r="M156" s="19"/>
      <c r="N156" s="19"/>
      <c r="O156" s="19"/>
      <c r="P156" s="19"/>
      <c r="Q156" s="19"/>
      <c r="R156" s="19"/>
      <c r="S156" s="19"/>
      <c r="T156" s="19"/>
      <c r="U156" s="19"/>
      <c r="V156" s="19"/>
      <c r="W156" s="19"/>
      <c r="X156" s="19"/>
    </row>
    <row r="157" spans="6:24">
      <c r="F157" s="11"/>
      <c r="H157" s="19"/>
      <c r="I157" s="19"/>
      <c r="J157" s="11"/>
      <c r="K157" s="11"/>
      <c r="L157" s="19"/>
      <c r="M157" s="19"/>
      <c r="N157" s="19"/>
      <c r="O157" s="19"/>
      <c r="P157" s="19"/>
      <c r="Q157" s="19"/>
      <c r="R157" s="19"/>
      <c r="S157" s="19"/>
      <c r="T157" s="19"/>
      <c r="U157" s="19"/>
      <c r="V157" s="19"/>
      <c r="W157" s="19"/>
      <c r="X157" s="19"/>
    </row>
    <row r="158" spans="6:24">
      <c r="F158" s="11"/>
      <c r="H158" s="19"/>
      <c r="I158" s="19"/>
      <c r="J158" s="11"/>
      <c r="K158" s="11"/>
      <c r="L158" s="19"/>
      <c r="M158" s="19"/>
      <c r="N158" s="19"/>
      <c r="O158" s="19"/>
      <c r="P158" s="19"/>
      <c r="Q158" s="19"/>
      <c r="R158" s="19"/>
      <c r="S158" s="19"/>
      <c r="T158" s="19"/>
      <c r="U158" s="19"/>
      <c r="V158" s="19"/>
      <c r="W158" s="19"/>
      <c r="X158" s="19"/>
    </row>
    <row r="159" spans="6:24">
      <c r="F159" s="11"/>
      <c r="H159" s="19"/>
      <c r="I159" s="19"/>
      <c r="J159" s="11"/>
      <c r="K159" s="11"/>
      <c r="L159" s="19"/>
      <c r="M159" s="19"/>
      <c r="N159" s="19"/>
      <c r="O159" s="19"/>
      <c r="P159" s="19"/>
      <c r="Q159" s="19"/>
      <c r="R159" s="19"/>
      <c r="S159" s="19"/>
      <c r="T159" s="19"/>
      <c r="U159" s="19"/>
      <c r="V159" s="19"/>
      <c r="W159" s="19"/>
      <c r="X159" s="19"/>
    </row>
    <row r="160" spans="6:24">
      <c r="F160" s="11"/>
      <c r="H160" s="19"/>
      <c r="I160" s="19"/>
      <c r="J160" s="11"/>
      <c r="K160" s="11"/>
      <c r="L160" s="19"/>
      <c r="M160" s="19"/>
      <c r="N160" s="19"/>
      <c r="O160" s="19"/>
      <c r="P160" s="19"/>
      <c r="Q160" s="19"/>
      <c r="R160" s="19"/>
      <c r="S160" s="19"/>
      <c r="T160" s="19"/>
      <c r="U160" s="19"/>
      <c r="V160" s="19"/>
      <c r="W160" s="19"/>
      <c r="X160" s="19"/>
    </row>
    <row r="161" spans="6:24">
      <c r="F161" s="11"/>
      <c r="H161" s="19"/>
      <c r="I161" s="19"/>
      <c r="J161" s="11"/>
      <c r="K161" s="11"/>
      <c r="L161" s="19"/>
      <c r="M161" s="19"/>
      <c r="N161" s="19"/>
      <c r="O161" s="19"/>
      <c r="P161" s="19"/>
      <c r="Q161" s="19"/>
      <c r="R161" s="19"/>
      <c r="S161" s="19"/>
      <c r="T161" s="19"/>
      <c r="U161" s="19"/>
      <c r="V161" s="19"/>
      <c r="W161" s="19"/>
      <c r="X161" s="19"/>
    </row>
    <row r="162" spans="6:24">
      <c r="F162" s="11"/>
      <c r="H162" s="19"/>
      <c r="I162" s="19"/>
      <c r="J162" s="11"/>
      <c r="K162" s="11"/>
      <c r="L162" s="19"/>
      <c r="M162" s="19"/>
      <c r="N162" s="19"/>
      <c r="O162" s="19"/>
      <c r="P162" s="19"/>
      <c r="Q162" s="19"/>
      <c r="R162" s="19"/>
      <c r="S162" s="19"/>
      <c r="T162" s="19"/>
      <c r="U162" s="19"/>
      <c r="V162" s="19"/>
      <c r="W162" s="19"/>
      <c r="X162" s="19"/>
    </row>
    <row r="163" spans="6:24">
      <c r="F163" s="11"/>
      <c r="H163" s="19"/>
      <c r="I163" s="19"/>
      <c r="J163" s="11"/>
      <c r="K163" s="11"/>
      <c r="L163" s="19"/>
      <c r="M163" s="19"/>
      <c r="N163" s="19"/>
      <c r="O163" s="19"/>
      <c r="P163" s="19"/>
      <c r="Q163" s="19"/>
      <c r="R163" s="19"/>
      <c r="S163" s="19"/>
      <c r="T163" s="19"/>
      <c r="U163" s="19"/>
      <c r="V163" s="19"/>
      <c r="W163" s="19"/>
      <c r="X163" s="19"/>
    </row>
    <row r="164" spans="6:24">
      <c r="F164" s="11"/>
      <c r="H164" s="19"/>
      <c r="I164" s="19"/>
      <c r="J164" s="11"/>
      <c r="K164" s="11"/>
      <c r="L164" s="19"/>
      <c r="M164" s="19"/>
      <c r="N164" s="19"/>
      <c r="O164" s="19"/>
      <c r="P164" s="19"/>
      <c r="Q164" s="19"/>
      <c r="R164" s="19"/>
      <c r="S164" s="19"/>
      <c r="T164" s="19"/>
      <c r="U164" s="19"/>
      <c r="V164" s="19"/>
      <c r="W164" s="19"/>
      <c r="X164" s="19"/>
    </row>
    <row r="165" spans="6:24">
      <c r="F165" s="11"/>
      <c r="H165" s="19"/>
      <c r="I165" s="19"/>
      <c r="J165" s="11"/>
      <c r="K165" s="11"/>
      <c r="L165" s="19"/>
      <c r="M165" s="19"/>
      <c r="N165" s="19"/>
      <c r="O165" s="19"/>
      <c r="P165" s="19"/>
      <c r="Q165" s="19"/>
      <c r="R165" s="19"/>
      <c r="S165" s="19"/>
      <c r="T165" s="19"/>
      <c r="U165" s="19"/>
      <c r="V165" s="19"/>
      <c r="W165" s="19"/>
      <c r="X165" s="19"/>
    </row>
    <row r="166" spans="6:24">
      <c r="F166" s="11"/>
      <c r="H166" s="19"/>
      <c r="I166" s="19"/>
      <c r="J166" s="11"/>
      <c r="K166" s="11"/>
      <c r="L166" s="19"/>
      <c r="M166" s="19"/>
      <c r="N166" s="19"/>
      <c r="O166" s="19"/>
      <c r="P166" s="19"/>
      <c r="Q166" s="19"/>
      <c r="R166" s="19"/>
      <c r="S166" s="19"/>
      <c r="T166" s="19"/>
      <c r="U166" s="19"/>
      <c r="V166" s="19"/>
      <c r="W166" s="19"/>
      <c r="X166" s="19"/>
    </row>
    <row r="167" spans="6:24">
      <c r="F167" s="11"/>
      <c r="H167" s="19"/>
      <c r="I167" s="19"/>
      <c r="J167" s="11"/>
      <c r="K167" s="11"/>
      <c r="L167" s="19"/>
      <c r="M167" s="19"/>
      <c r="N167" s="19"/>
      <c r="O167" s="19"/>
      <c r="P167" s="19"/>
      <c r="Q167" s="19"/>
      <c r="R167" s="19"/>
      <c r="S167" s="19"/>
      <c r="T167" s="19"/>
      <c r="U167" s="19"/>
      <c r="V167" s="19"/>
      <c r="W167" s="19"/>
      <c r="X167" s="19"/>
    </row>
    <row r="168" spans="6:24">
      <c r="F168" s="11"/>
      <c r="H168" s="19"/>
      <c r="I168" s="19"/>
      <c r="J168" s="11"/>
      <c r="K168" s="11"/>
      <c r="L168" s="19"/>
      <c r="M168" s="19"/>
      <c r="N168" s="19"/>
      <c r="O168" s="19"/>
      <c r="P168" s="19"/>
      <c r="Q168" s="19"/>
      <c r="R168" s="19"/>
      <c r="S168" s="19"/>
      <c r="T168" s="19"/>
      <c r="U168" s="19"/>
      <c r="V168" s="19"/>
      <c r="W168" s="19"/>
      <c r="X168" s="19"/>
    </row>
    <row r="169" spans="6:24">
      <c r="F169" s="11"/>
      <c r="H169" s="19"/>
      <c r="I169" s="19"/>
      <c r="J169" s="11"/>
      <c r="K169" s="11"/>
      <c r="L169" s="19"/>
      <c r="M169" s="19"/>
      <c r="N169" s="19"/>
      <c r="O169" s="19"/>
      <c r="P169" s="19"/>
      <c r="Q169" s="19"/>
      <c r="R169" s="19"/>
      <c r="S169" s="19"/>
      <c r="T169" s="19"/>
      <c r="U169" s="19"/>
      <c r="V169" s="19"/>
      <c r="W169" s="19"/>
      <c r="X169" s="19"/>
    </row>
    <row r="170" spans="6:24">
      <c r="F170" s="11"/>
      <c r="H170" s="19"/>
      <c r="I170" s="19"/>
      <c r="J170" s="11"/>
      <c r="K170" s="11"/>
      <c r="L170" s="19"/>
      <c r="M170" s="19"/>
      <c r="N170" s="19"/>
      <c r="O170" s="19"/>
      <c r="P170" s="19"/>
      <c r="Q170" s="19"/>
      <c r="R170" s="19"/>
      <c r="S170" s="19"/>
      <c r="T170" s="19"/>
      <c r="U170" s="19"/>
      <c r="V170" s="19"/>
      <c r="W170" s="19"/>
      <c r="X170" s="19"/>
    </row>
    <row r="171" spans="6:24">
      <c r="F171" s="11"/>
      <c r="H171" s="19"/>
      <c r="I171" s="19"/>
      <c r="J171" s="11"/>
      <c r="K171" s="11"/>
      <c r="L171" s="19"/>
      <c r="M171" s="19"/>
      <c r="N171" s="19"/>
      <c r="O171" s="19"/>
      <c r="P171" s="19"/>
      <c r="Q171" s="19"/>
      <c r="R171" s="19"/>
      <c r="S171" s="19"/>
      <c r="T171" s="19"/>
      <c r="U171" s="19"/>
      <c r="V171" s="19"/>
      <c r="W171" s="19"/>
      <c r="X171" s="19"/>
    </row>
    <row r="172" spans="6:24">
      <c r="F172" s="11"/>
      <c r="H172" s="19"/>
      <c r="I172" s="19"/>
      <c r="J172" s="11"/>
      <c r="K172" s="11"/>
      <c r="L172" s="19"/>
      <c r="M172" s="19"/>
      <c r="N172" s="19"/>
      <c r="O172" s="19"/>
      <c r="P172" s="19"/>
      <c r="Q172" s="19"/>
      <c r="R172" s="19"/>
      <c r="S172" s="19"/>
      <c r="T172" s="19"/>
      <c r="U172" s="19"/>
      <c r="V172" s="19"/>
      <c r="W172" s="19"/>
      <c r="X172" s="19"/>
    </row>
    <row r="173" spans="6:24">
      <c r="F173" s="11"/>
      <c r="H173" s="19"/>
      <c r="I173" s="19"/>
      <c r="J173" s="11"/>
      <c r="K173" s="11"/>
      <c r="L173" s="19"/>
      <c r="M173" s="19"/>
      <c r="N173" s="19"/>
      <c r="O173" s="19"/>
      <c r="P173" s="19"/>
      <c r="Q173" s="19"/>
      <c r="R173" s="19"/>
      <c r="S173" s="19"/>
      <c r="T173" s="19"/>
      <c r="U173" s="19"/>
      <c r="V173" s="19"/>
      <c r="W173" s="19"/>
      <c r="X173" s="19"/>
    </row>
    <row r="174" spans="6:24">
      <c r="F174" s="11"/>
      <c r="H174" s="19"/>
      <c r="I174" s="19"/>
      <c r="J174" s="11"/>
      <c r="K174" s="11"/>
      <c r="L174" s="19"/>
      <c r="M174" s="19"/>
      <c r="N174" s="19"/>
      <c r="O174" s="19"/>
      <c r="P174" s="19"/>
      <c r="Q174" s="19"/>
      <c r="R174" s="19"/>
      <c r="S174" s="19"/>
      <c r="T174" s="19"/>
      <c r="U174" s="19"/>
      <c r="V174" s="19"/>
      <c r="W174" s="19"/>
      <c r="X174" s="19"/>
    </row>
    <row r="175" spans="6:24">
      <c r="F175" s="11"/>
      <c r="H175" s="19"/>
      <c r="I175" s="19"/>
      <c r="J175" s="11"/>
      <c r="K175" s="11"/>
      <c r="L175" s="19"/>
      <c r="M175" s="19"/>
      <c r="N175" s="19"/>
      <c r="O175" s="19"/>
      <c r="P175" s="19"/>
      <c r="Q175" s="19"/>
      <c r="R175" s="19"/>
      <c r="S175" s="19"/>
      <c r="T175" s="19"/>
      <c r="U175" s="19"/>
      <c r="V175" s="19"/>
      <c r="W175" s="19"/>
      <c r="X175" s="19"/>
    </row>
    <row r="176" spans="6:24">
      <c r="F176" s="11"/>
      <c r="H176" s="19"/>
      <c r="I176" s="19"/>
      <c r="J176" s="11"/>
      <c r="K176" s="11"/>
      <c r="L176" s="19"/>
      <c r="M176" s="19"/>
      <c r="N176" s="19"/>
      <c r="O176" s="19"/>
      <c r="P176" s="19"/>
      <c r="Q176" s="19"/>
      <c r="R176" s="19"/>
      <c r="S176" s="19"/>
      <c r="T176" s="19"/>
      <c r="U176" s="19"/>
      <c r="V176" s="19"/>
      <c r="W176" s="19"/>
      <c r="X176" s="19"/>
    </row>
    <row r="177" spans="6:24">
      <c r="F177" s="11"/>
      <c r="H177" s="19"/>
      <c r="I177" s="19"/>
      <c r="J177" s="11"/>
      <c r="K177" s="11"/>
      <c r="L177" s="19"/>
      <c r="M177" s="19"/>
      <c r="N177" s="19"/>
      <c r="O177" s="19"/>
      <c r="P177" s="19"/>
      <c r="Q177" s="19"/>
      <c r="R177" s="19"/>
      <c r="S177" s="19"/>
      <c r="T177" s="19"/>
      <c r="U177" s="19"/>
      <c r="V177" s="19"/>
      <c r="W177" s="19"/>
      <c r="X177" s="19"/>
    </row>
    <row r="178" spans="6:24">
      <c r="F178" s="11"/>
      <c r="H178" s="19"/>
      <c r="I178" s="19"/>
      <c r="J178" s="11"/>
      <c r="K178" s="11"/>
      <c r="L178" s="19"/>
      <c r="M178" s="19"/>
      <c r="N178" s="19"/>
      <c r="O178" s="19"/>
      <c r="P178" s="19"/>
      <c r="Q178" s="19"/>
      <c r="R178" s="19"/>
      <c r="S178" s="19"/>
      <c r="T178" s="19"/>
      <c r="U178" s="19"/>
      <c r="V178" s="19"/>
      <c r="W178" s="19"/>
      <c r="X178" s="19"/>
    </row>
    <row r="179" spans="6:24">
      <c r="F179" s="11"/>
      <c r="H179" s="19"/>
      <c r="I179" s="19"/>
      <c r="J179" s="11"/>
      <c r="K179" s="11"/>
      <c r="L179" s="19"/>
      <c r="M179" s="19"/>
      <c r="N179" s="19"/>
      <c r="O179" s="19"/>
      <c r="P179" s="19"/>
      <c r="Q179" s="19"/>
      <c r="R179" s="19"/>
      <c r="S179" s="19"/>
      <c r="T179" s="19"/>
      <c r="U179" s="19"/>
      <c r="V179" s="19"/>
      <c r="W179" s="19"/>
      <c r="X179" s="19"/>
    </row>
    <row r="180" spans="6:24">
      <c r="F180" s="11"/>
      <c r="H180" s="19"/>
      <c r="I180" s="19"/>
      <c r="J180" s="11"/>
      <c r="K180" s="11"/>
      <c r="L180" s="19"/>
      <c r="M180" s="19"/>
      <c r="N180" s="19"/>
      <c r="O180" s="19"/>
      <c r="P180" s="19"/>
      <c r="Q180" s="19"/>
      <c r="R180" s="19"/>
      <c r="S180" s="19"/>
      <c r="T180" s="19"/>
      <c r="U180" s="19"/>
      <c r="V180" s="19"/>
      <c r="W180" s="19"/>
      <c r="X180" s="19"/>
    </row>
    <row r="181" spans="6:24">
      <c r="F181" s="11"/>
      <c r="H181" s="19"/>
      <c r="I181" s="19"/>
      <c r="J181" s="11"/>
      <c r="K181" s="11"/>
      <c r="L181" s="19"/>
      <c r="M181" s="19"/>
      <c r="N181" s="19"/>
      <c r="O181" s="19"/>
      <c r="P181" s="19"/>
      <c r="Q181" s="19"/>
      <c r="R181" s="19"/>
      <c r="S181" s="19"/>
      <c r="T181" s="19"/>
      <c r="U181" s="19"/>
      <c r="V181" s="19"/>
      <c r="W181" s="19"/>
      <c r="X181" s="19"/>
    </row>
    <row r="182" spans="6:24">
      <c r="F182" s="11"/>
      <c r="H182" s="19"/>
      <c r="I182" s="19"/>
      <c r="J182" s="11"/>
      <c r="K182" s="11"/>
      <c r="L182" s="19"/>
      <c r="M182" s="19"/>
      <c r="N182" s="19"/>
      <c r="O182" s="19"/>
      <c r="P182" s="19"/>
      <c r="Q182" s="19"/>
      <c r="R182" s="19"/>
      <c r="S182" s="19"/>
      <c r="T182" s="19"/>
      <c r="U182" s="19"/>
      <c r="V182" s="19"/>
      <c r="W182" s="19"/>
      <c r="X182" s="19"/>
    </row>
    <row r="183" spans="6:24">
      <c r="F183" s="11"/>
      <c r="H183" s="19"/>
      <c r="I183" s="19"/>
      <c r="J183" s="11"/>
      <c r="K183" s="11"/>
      <c r="L183" s="19"/>
      <c r="M183" s="19"/>
      <c r="N183" s="19"/>
      <c r="O183" s="19"/>
      <c r="P183" s="19"/>
      <c r="Q183" s="19"/>
      <c r="R183" s="19"/>
      <c r="S183" s="19"/>
      <c r="T183" s="19"/>
      <c r="U183" s="19"/>
      <c r="V183" s="19"/>
      <c r="W183" s="19"/>
      <c r="X183" s="19"/>
    </row>
    <row r="184" spans="6:24">
      <c r="F184" s="11"/>
      <c r="H184" s="19"/>
      <c r="I184" s="19"/>
      <c r="J184" s="11"/>
      <c r="K184" s="11"/>
      <c r="L184" s="19"/>
      <c r="M184" s="19"/>
      <c r="N184" s="19"/>
      <c r="O184" s="19"/>
      <c r="P184" s="19"/>
      <c r="Q184" s="19"/>
      <c r="R184" s="19"/>
      <c r="S184" s="19"/>
      <c r="T184" s="19"/>
      <c r="U184" s="19"/>
      <c r="V184" s="19"/>
      <c r="W184" s="19"/>
      <c r="X184" s="19"/>
    </row>
    <row r="185" spans="6:24">
      <c r="F185" s="11"/>
      <c r="H185" s="19"/>
      <c r="I185" s="19"/>
      <c r="J185" s="11"/>
      <c r="K185" s="11"/>
      <c r="L185" s="19"/>
      <c r="M185" s="19"/>
      <c r="N185" s="19"/>
      <c r="O185" s="19"/>
      <c r="P185" s="19"/>
      <c r="Q185" s="19"/>
      <c r="R185" s="19"/>
      <c r="S185" s="19"/>
      <c r="T185" s="19"/>
      <c r="U185" s="19"/>
      <c r="V185" s="19"/>
      <c r="W185" s="19"/>
      <c r="X185" s="19"/>
    </row>
    <row r="186" spans="6:24">
      <c r="F186" s="11"/>
      <c r="H186" s="19"/>
      <c r="I186" s="19"/>
      <c r="J186" s="11"/>
      <c r="K186" s="11"/>
      <c r="L186" s="19"/>
      <c r="M186" s="19"/>
      <c r="N186" s="19"/>
      <c r="O186" s="19"/>
      <c r="P186" s="19"/>
      <c r="Q186" s="19"/>
      <c r="R186" s="19"/>
      <c r="S186" s="19"/>
      <c r="T186" s="19"/>
      <c r="U186" s="19"/>
      <c r="V186" s="19"/>
      <c r="W186" s="19"/>
      <c r="X186" s="19"/>
    </row>
    <row r="187" spans="6:24">
      <c r="F187" s="11"/>
      <c r="H187" s="19"/>
      <c r="I187" s="19"/>
      <c r="J187" s="11"/>
      <c r="K187" s="11"/>
      <c r="L187" s="19"/>
      <c r="M187" s="19"/>
      <c r="N187" s="19"/>
      <c r="O187" s="19"/>
      <c r="P187" s="19"/>
      <c r="Q187" s="19"/>
      <c r="R187" s="19"/>
      <c r="S187" s="19"/>
      <c r="T187" s="19"/>
      <c r="U187" s="19"/>
      <c r="V187" s="19"/>
      <c r="W187" s="19"/>
      <c r="X187" s="19"/>
    </row>
    <row r="188" spans="6:24">
      <c r="F188" s="11"/>
      <c r="H188" s="19"/>
      <c r="I188" s="19"/>
      <c r="J188" s="11"/>
      <c r="K188" s="11"/>
      <c r="L188" s="19"/>
      <c r="M188" s="19"/>
      <c r="N188" s="19"/>
      <c r="O188" s="19"/>
      <c r="P188" s="19"/>
      <c r="Q188" s="19"/>
      <c r="R188" s="19"/>
      <c r="S188" s="19"/>
      <c r="T188" s="19"/>
      <c r="U188" s="19"/>
      <c r="V188" s="19"/>
      <c r="W188" s="19"/>
      <c r="X188" s="19"/>
    </row>
    <row r="189" spans="6:24">
      <c r="F189" s="11"/>
      <c r="H189" s="19"/>
      <c r="I189" s="19"/>
      <c r="J189" s="11"/>
      <c r="K189" s="11"/>
      <c r="L189" s="19"/>
      <c r="M189" s="19"/>
      <c r="N189" s="19"/>
      <c r="O189" s="19"/>
      <c r="P189" s="19"/>
      <c r="Q189" s="19"/>
      <c r="R189" s="19"/>
      <c r="S189" s="19"/>
      <c r="T189" s="19"/>
      <c r="U189" s="19"/>
      <c r="V189" s="19"/>
      <c r="W189" s="19"/>
      <c r="X189" s="19"/>
    </row>
    <row r="190" spans="6:24">
      <c r="F190" s="11"/>
      <c r="H190" s="19"/>
      <c r="I190" s="19"/>
      <c r="J190" s="11"/>
      <c r="K190" s="11"/>
      <c r="L190" s="19"/>
      <c r="M190" s="19"/>
      <c r="N190" s="19"/>
      <c r="O190" s="19"/>
      <c r="P190" s="19"/>
      <c r="Q190" s="19"/>
      <c r="R190" s="19"/>
      <c r="S190" s="19"/>
      <c r="T190" s="19"/>
      <c r="U190" s="19"/>
      <c r="V190" s="19"/>
      <c r="W190" s="19"/>
      <c r="X190" s="19"/>
    </row>
    <row r="191" spans="6:24">
      <c r="F191" s="11"/>
      <c r="H191" s="19"/>
      <c r="I191" s="19"/>
      <c r="J191" s="11"/>
      <c r="K191" s="11"/>
      <c r="L191" s="19"/>
      <c r="M191" s="19"/>
      <c r="N191" s="19"/>
      <c r="O191" s="19"/>
      <c r="P191" s="19"/>
      <c r="Q191" s="19"/>
      <c r="R191" s="19"/>
      <c r="S191" s="19"/>
      <c r="T191" s="19"/>
      <c r="U191" s="19"/>
      <c r="V191" s="19"/>
      <c r="W191" s="19"/>
      <c r="X191" s="19"/>
    </row>
    <row r="192" spans="6:24">
      <c r="F192" s="11"/>
      <c r="H192" s="19"/>
      <c r="I192" s="19"/>
      <c r="J192" s="11"/>
      <c r="K192" s="11"/>
      <c r="L192" s="19"/>
      <c r="M192" s="19"/>
      <c r="N192" s="19"/>
      <c r="O192" s="19"/>
      <c r="P192" s="19"/>
      <c r="Q192" s="19"/>
      <c r="R192" s="19"/>
      <c r="S192" s="19"/>
      <c r="T192" s="19"/>
      <c r="U192" s="19"/>
      <c r="V192" s="19"/>
      <c r="W192" s="19"/>
      <c r="X192" s="19"/>
    </row>
    <row r="193" spans="6:24">
      <c r="F193" s="11"/>
      <c r="H193" s="19"/>
      <c r="I193" s="19"/>
      <c r="J193" s="11"/>
      <c r="K193" s="11"/>
      <c r="L193" s="19"/>
      <c r="M193" s="19"/>
      <c r="N193" s="19"/>
      <c r="O193" s="19"/>
      <c r="P193" s="19"/>
      <c r="Q193" s="19"/>
      <c r="R193" s="19"/>
      <c r="S193" s="19"/>
      <c r="T193" s="19"/>
      <c r="U193" s="19"/>
      <c r="V193" s="19"/>
      <c r="W193" s="19"/>
      <c r="X193" s="19"/>
    </row>
    <row r="194" spans="6:24">
      <c r="F194" s="11"/>
      <c r="H194" s="19"/>
      <c r="I194" s="19"/>
      <c r="J194" s="11"/>
      <c r="K194" s="11"/>
      <c r="L194" s="19"/>
      <c r="M194" s="19"/>
      <c r="N194" s="19"/>
      <c r="O194" s="19"/>
      <c r="P194" s="19"/>
      <c r="Q194" s="19"/>
      <c r="R194" s="19"/>
      <c r="S194" s="19"/>
      <c r="T194" s="19"/>
      <c r="U194" s="19"/>
      <c r="V194" s="19"/>
      <c r="W194" s="19"/>
      <c r="X194" s="19"/>
    </row>
    <row r="195" spans="6:24">
      <c r="F195" s="11"/>
      <c r="H195" s="19"/>
      <c r="I195" s="19"/>
      <c r="J195" s="11"/>
      <c r="K195" s="11"/>
      <c r="L195" s="19"/>
      <c r="M195" s="19"/>
      <c r="N195" s="19"/>
      <c r="O195" s="19"/>
      <c r="P195" s="19"/>
      <c r="Q195" s="19"/>
      <c r="R195" s="19"/>
      <c r="S195" s="19"/>
      <c r="T195" s="19"/>
      <c r="U195" s="19"/>
      <c r="V195" s="19"/>
      <c r="W195" s="19"/>
      <c r="X195" s="19"/>
    </row>
    <row r="196" spans="6:24">
      <c r="F196" s="11"/>
      <c r="H196" s="19"/>
      <c r="I196" s="19"/>
      <c r="J196" s="11"/>
      <c r="K196" s="11"/>
      <c r="L196" s="19"/>
      <c r="M196" s="19"/>
      <c r="N196" s="19"/>
      <c r="O196" s="19"/>
      <c r="P196" s="19"/>
      <c r="Q196" s="19"/>
      <c r="R196" s="19"/>
      <c r="S196" s="19"/>
      <c r="T196" s="19"/>
      <c r="U196" s="19"/>
      <c r="V196" s="19"/>
      <c r="W196" s="19"/>
      <c r="X196" s="19"/>
    </row>
    <row r="197" spans="6:24">
      <c r="F197" s="11"/>
      <c r="H197" s="19"/>
      <c r="I197" s="19"/>
      <c r="J197" s="11"/>
      <c r="K197" s="11"/>
      <c r="L197" s="19"/>
      <c r="M197" s="19"/>
      <c r="N197" s="19"/>
      <c r="O197" s="19"/>
      <c r="P197" s="19"/>
      <c r="Q197" s="19"/>
      <c r="R197" s="19"/>
      <c r="S197" s="19"/>
      <c r="T197" s="19"/>
      <c r="U197" s="19"/>
      <c r="V197" s="19"/>
      <c r="W197" s="19"/>
      <c r="X197" s="19"/>
    </row>
    <row r="198" spans="6:24">
      <c r="F198" s="11"/>
      <c r="H198" s="19"/>
      <c r="I198" s="19"/>
      <c r="J198" s="11"/>
      <c r="K198" s="11"/>
      <c r="L198" s="19"/>
      <c r="M198" s="19"/>
      <c r="N198" s="19"/>
      <c r="O198" s="19"/>
      <c r="P198" s="19"/>
      <c r="Q198" s="19"/>
      <c r="R198" s="19"/>
      <c r="S198" s="19"/>
      <c r="T198" s="19"/>
      <c r="U198" s="19"/>
      <c r="V198" s="19"/>
      <c r="W198" s="19"/>
      <c r="X198" s="19"/>
    </row>
    <row r="199" spans="6:24">
      <c r="F199" s="11"/>
      <c r="H199" s="19"/>
      <c r="I199" s="19"/>
      <c r="J199" s="11"/>
      <c r="K199" s="11"/>
      <c r="L199" s="19"/>
      <c r="M199" s="19"/>
      <c r="N199" s="19"/>
      <c r="O199" s="19"/>
      <c r="P199" s="19"/>
      <c r="Q199" s="19"/>
      <c r="R199" s="19"/>
      <c r="S199" s="19"/>
      <c r="T199" s="19"/>
      <c r="U199" s="19"/>
      <c r="V199" s="19"/>
      <c r="W199" s="19"/>
      <c r="X199" s="19"/>
    </row>
    <row r="200" spans="6:24">
      <c r="F200" s="11"/>
      <c r="H200" s="19"/>
      <c r="I200" s="19"/>
      <c r="J200" s="11"/>
      <c r="K200" s="11"/>
      <c r="L200" s="19"/>
      <c r="M200" s="19"/>
      <c r="N200" s="19"/>
      <c r="O200" s="19"/>
      <c r="P200" s="19"/>
      <c r="Q200" s="19"/>
      <c r="R200" s="19"/>
      <c r="S200" s="19"/>
      <c r="T200" s="19"/>
      <c r="U200" s="19"/>
      <c r="V200" s="19"/>
      <c r="W200" s="19"/>
      <c r="X200" s="19"/>
    </row>
    <row r="201" spans="6:24">
      <c r="F201" s="11"/>
      <c r="H201" s="19"/>
      <c r="I201" s="19"/>
      <c r="J201" s="11"/>
      <c r="K201" s="11"/>
      <c r="L201" s="19"/>
      <c r="M201" s="19"/>
      <c r="N201" s="19"/>
      <c r="O201" s="19"/>
      <c r="P201" s="19"/>
      <c r="Q201" s="19"/>
      <c r="R201" s="19"/>
      <c r="S201" s="19"/>
      <c r="T201" s="19"/>
      <c r="U201" s="19"/>
      <c r="V201" s="19"/>
      <c r="W201" s="19"/>
      <c r="X201" s="19"/>
    </row>
    <row r="202" spans="6:24">
      <c r="F202" s="11"/>
      <c r="H202" s="19"/>
      <c r="I202" s="19"/>
      <c r="J202" s="11"/>
      <c r="K202" s="11"/>
      <c r="L202" s="19"/>
      <c r="M202" s="19"/>
      <c r="N202" s="19"/>
      <c r="O202" s="19"/>
      <c r="P202" s="19"/>
      <c r="Q202" s="19"/>
      <c r="R202" s="19"/>
      <c r="S202" s="19"/>
      <c r="T202" s="19"/>
      <c r="U202" s="19"/>
      <c r="V202" s="19"/>
      <c r="W202" s="19"/>
      <c r="X202" s="19"/>
    </row>
    <row r="203" spans="6:24">
      <c r="F203" s="11"/>
      <c r="H203" s="19"/>
      <c r="I203" s="19"/>
      <c r="J203" s="11"/>
      <c r="K203" s="11"/>
      <c r="L203" s="19"/>
      <c r="M203" s="19"/>
      <c r="N203" s="19"/>
      <c r="O203" s="19"/>
      <c r="P203" s="19"/>
      <c r="Q203" s="19"/>
      <c r="R203" s="19"/>
      <c r="S203" s="19"/>
      <c r="T203" s="19"/>
      <c r="U203" s="19"/>
      <c r="V203" s="19"/>
      <c r="W203" s="19"/>
      <c r="X203" s="19"/>
    </row>
    <row r="204" spans="6:24">
      <c r="F204" s="11"/>
      <c r="H204" s="19"/>
      <c r="I204" s="19"/>
      <c r="J204" s="11"/>
      <c r="K204" s="11"/>
      <c r="L204" s="19"/>
      <c r="M204" s="19"/>
      <c r="N204" s="19"/>
      <c r="O204" s="19"/>
      <c r="P204" s="19"/>
      <c r="Q204" s="19"/>
      <c r="R204" s="19"/>
      <c r="S204" s="19"/>
      <c r="T204" s="19"/>
      <c r="U204" s="19"/>
      <c r="V204" s="19"/>
      <c r="W204" s="19"/>
      <c r="X204" s="19"/>
    </row>
    <row r="205" spans="6:24">
      <c r="F205" s="11"/>
      <c r="H205" s="19"/>
      <c r="I205" s="19"/>
      <c r="J205" s="11"/>
      <c r="K205" s="11"/>
      <c r="L205" s="19"/>
      <c r="M205" s="19"/>
      <c r="N205" s="19"/>
      <c r="O205" s="19"/>
      <c r="P205" s="19"/>
      <c r="Q205" s="19"/>
      <c r="R205" s="19"/>
      <c r="S205" s="19"/>
      <c r="T205" s="19"/>
      <c r="U205" s="19"/>
      <c r="V205" s="19"/>
      <c r="W205" s="19"/>
      <c r="X205" s="19"/>
    </row>
    <row r="206" spans="6:24">
      <c r="F206" s="11"/>
      <c r="H206" s="19"/>
      <c r="I206" s="19"/>
      <c r="J206" s="11"/>
      <c r="K206" s="11"/>
      <c r="L206" s="19"/>
      <c r="M206" s="19"/>
      <c r="N206" s="19"/>
      <c r="O206" s="19"/>
      <c r="P206" s="19"/>
      <c r="Q206" s="19"/>
      <c r="R206" s="19"/>
      <c r="S206" s="19"/>
      <c r="T206" s="19"/>
      <c r="U206" s="19"/>
      <c r="V206" s="19"/>
      <c r="W206" s="19"/>
      <c r="X206" s="19"/>
    </row>
    <row r="207" spans="6:24">
      <c r="F207" s="11"/>
      <c r="H207" s="19"/>
      <c r="I207" s="19"/>
      <c r="J207" s="11"/>
      <c r="K207" s="11"/>
      <c r="L207" s="19"/>
      <c r="M207" s="19"/>
      <c r="N207" s="19"/>
      <c r="O207" s="19"/>
      <c r="P207" s="19"/>
      <c r="Q207" s="19"/>
      <c r="R207" s="19"/>
      <c r="S207" s="19"/>
      <c r="T207" s="19"/>
      <c r="U207" s="19"/>
      <c r="V207" s="19"/>
      <c r="W207" s="19"/>
      <c r="X207" s="19"/>
    </row>
    <row r="208" spans="6:24">
      <c r="F208" s="11"/>
      <c r="H208" s="19"/>
      <c r="I208" s="19"/>
      <c r="J208" s="11"/>
      <c r="K208" s="11"/>
      <c r="L208" s="19"/>
      <c r="M208" s="19"/>
      <c r="N208" s="19"/>
      <c r="O208" s="19"/>
      <c r="P208" s="19"/>
      <c r="Q208" s="19"/>
      <c r="R208" s="19"/>
      <c r="S208" s="19"/>
      <c r="T208" s="19"/>
      <c r="U208" s="19"/>
      <c r="V208" s="19"/>
      <c r="W208" s="19"/>
      <c r="X208" s="19"/>
    </row>
    <row r="209" spans="6:24">
      <c r="F209" s="11"/>
      <c r="H209" s="19"/>
      <c r="I209" s="19"/>
      <c r="J209" s="11"/>
      <c r="K209" s="11"/>
      <c r="L209" s="19"/>
      <c r="M209" s="19"/>
      <c r="N209" s="19"/>
      <c r="O209" s="19"/>
      <c r="P209" s="19"/>
      <c r="Q209" s="19"/>
      <c r="R209" s="19"/>
      <c r="S209" s="19"/>
      <c r="T209" s="19"/>
      <c r="U209" s="19"/>
      <c r="V209" s="19"/>
      <c r="W209" s="19"/>
      <c r="X209" s="19"/>
    </row>
    <row r="210" spans="6:24">
      <c r="F210" s="11"/>
      <c r="H210" s="19"/>
      <c r="I210" s="19"/>
      <c r="J210" s="11"/>
      <c r="K210" s="11"/>
      <c r="L210" s="19"/>
      <c r="M210" s="19"/>
      <c r="N210" s="19"/>
      <c r="O210" s="19"/>
      <c r="P210" s="19"/>
      <c r="Q210" s="19"/>
      <c r="R210" s="19"/>
      <c r="S210" s="19"/>
      <c r="T210" s="19"/>
      <c r="U210" s="19"/>
      <c r="V210" s="19"/>
      <c r="W210" s="19"/>
      <c r="X210" s="19"/>
    </row>
    <row r="211" spans="6:24">
      <c r="F211" s="11"/>
      <c r="H211" s="19"/>
      <c r="I211" s="19"/>
      <c r="J211" s="11"/>
      <c r="K211" s="11"/>
      <c r="L211" s="19"/>
      <c r="M211" s="19"/>
      <c r="N211" s="19"/>
      <c r="O211" s="19"/>
      <c r="P211" s="19"/>
      <c r="Q211" s="19"/>
      <c r="R211" s="19"/>
      <c r="S211" s="19"/>
      <c r="T211" s="19"/>
      <c r="U211" s="19"/>
      <c r="V211" s="19"/>
      <c r="W211" s="19"/>
      <c r="X211" s="19"/>
    </row>
    <row r="212" spans="6:24">
      <c r="F212" s="11"/>
      <c r="H212" s="19"/>
      <c r="I212" s="19"/>
      <c r="J212" s="11"/>
      <c r="K212" s="11"/>
      <c r="L212" s="19"/>
      <c r="M212" s="19"/>
      <c r="N212" s="19"/>
      <c r="O212" s="19"/>
      <c r="P212" s="19"/>
      <c r="Q212" s="19"/>
      <c r="R212" s="19"/>
      <c r="S212" s="19"/>
      <c r="T212" s="19"/>
      <c r="U212" s="19"/>
      <c r="V212" s="19"/>
      <c r="W212" s="19"/>
      <c r="X212" s="19"/>
    </row>
    <row r="213" spans="6:24">
      <c r="F213" s="11"/>
      <c r="H213" s="19"/>
      <c r="I213" s="19"/>
      <c r="J213" s="11"/>
      <c r="K213" s="11"/>
      <c r="L213" s="19"/>
      <c r="M213" s="19"/>
      <c r="N213" s="19"/>
      <c r="O213" s="19"/>
      <c r="P213" s="19"/>
      <c r="Q213" s="19"/>
      <c r="R213" s="19"/>
      <c r="S213" s="19"/>
      <c r="T213" s="19"/>
      <c r="U213" s="19"/>
      <c r="V213" s="19"/>
      <c r="W213" s="19"/>
      <c r="X213" s="19"/>
    </row>
    <row r="214" spans="6:24">
      <c r="F214" s="11"/>
      <c r="H214" s="19"/>
      <c r="I214" s="19"/>
      <c r="J214" s="11"/>
      <c r="K214" s="11"/>
      <c r="L214" s="19"/>
      <c r="M214" s="19"/>
      <c r="N214" s="19"/>
      <c r="O214" s="19"/>
      <c r="P214" s="19"/>
      <c r="Q214" s="19"/>
      <c r="R214" s="19"/>
      <c r="S214" s="19"/>
      <c r="T214" s="19"/>
      <c r="U214" s="19"/>
      <c r="V214" s="19"/>
      <c r="W214" s="19"/>
      <c r="X214" s="19"/>
    </row>
    <row r="215" spans="6:24">
      <c r="F215" s="11"/>
      <c r="H215" s="19"/>
      <c r="I215" s="19"/>
      <c r="J215" s="11"/>
      <c r="K215" s="11"/>
      <c r="L215" s="19"/>
      <c r="M215" s="19"/>
      <c r="N215" s="19"/>
      <c r="O215" s="19"/>
      <c r="P215" s="19"/>
      <c r="Q215" s="19"/>
      <c r="R215" s="19"/>
      <c r="S215" s="19"/>
      <c r="T215" s="19"/>
      <c r="U215" s="19"/>
      <c r="V215" s="19"/>
      <c r="W215" s="19"/>
      <c r="X215" s="19"/>
    </row>
    <row r="216" spans="6:24">
      <c r="F216" s="11"/>
      <c r="H216" s="19"/>
      <c r="I216" s="19"/>
      <c r="J216" s="11"/>
      <c r="K216" s="11"/>
      <c r="L216" s="19"/>
      <c r="M216" s="19"/>
      <c r="N216" s="19"/>
      <c r="O216" s="19"/>
      <c r="P216" s="19"/>
      <c r="Q216" s="19"/>
      <c r="R216" s="19"/>
      <c r="S216" s="19"/>
      <c r="T216" s="19"/>
      <c r="U216" s="19"/>
      <c r="V216" s="19"/>
      <c r="W216" s="19"/>
      <c r="X216" s="19"/>
    </row>
    <row r="217" spans="6:24">
      <c r="F217" s="11"/>
      <c r="H217" s="19"/>
      <c r="I217" s="19"/>
      <c r="J217" s="11"/>
      <c r="K217" s="11"/>
      <c r="L217" s="19"/>
      <c r="M217" s="19"/>
      <c r="N217" s="19"/>
      <c r="O217" s="19"/>
      <c r="P217" s="19"/>
      <c r="Q217" s="19"/>
      <c r="R217" s="19"/>
      <c r="S217" s="19"/>
      <c r="T217" s="19"/>
      <c r="U217" s="19"/>
      <c r="V217" s="19"/>
      <c r="W217" s="19"/>
      <c r="X217" s="19"/>
    </row>
    <row r="218" spans="6:24">
      <c r="F218" s="11"/>
      <c r="H218" s="19"/>
      <c r="I218" s="19"/>
      <c r="J218" s="11"/>
      <c r="K218" s="11"/>
      <c r="L218" s="19"/>
      <c r="M218" s="19"/>
      <c r="N218" s="19"/>
      <c r="O218" s="19"/>
      <c r="P218" s="19"/>
      <c r="Q218" s="19"/>
      <c r="R218" s="19"/>
      <c r="S218" s="19"/>
      <c r="T218" s="19"/>
      <c r="U218" s="19"/>
      <c r="V218" s="19"/>
      <c r="W218" s="19"/>
      <c r="X218" s="19"/>
    </row>
    <row r="219" spans="6:24">
      <c r="F219" s="11"/>
      <c r="H219" s="19"/>
      <c r="I219" s="19"/>
      <c r="J219" s="11"/>
      <c r="K219" s="11"/>
      <c r="L219" s="19"/>
      <c r="M219" s="19"/>
      <c r="N219" s="19"/>
      <c r="O219" s="19"/>
      <c r="P219" s="19"/>
      <c r="Q219" s="19"/>
      <c r="R219" s="19"/>
      <c r="S219" s="19"/>
      <c r="T219" s="19"/>
      <c r="U219" s="19"/>
      <c r="V219" s="19"/>
      <c r="W219" s="19"/>
      <c r="X219" s="19"/>
    </row>
    <row r="220" spans="6:24">
      <c r="F220" s="11"/>
      <c r="H220" s="19"/>
      <c r="I220" s="19"/>
      <c r="J220" s="11"/>
      <c r="K220" s="11"/>
      <c r="L220" s="19"/>
      <c r="M220" s="19"/>
      <c r="N220" s="19"/>
      <c r="O220" s="19"/>
      <c r="P220" s="19"/>
      <c r="Q220" s="19"/>
      <c r="R220" s="19"/>
      <c r="S220" s="19"/>
      <c r="T220" s="19"/>
      <c r="U220" s="19"/>
      <c r="V220" s="19"/>
      <c r="W220" s="19"/>
      <c r="X220" s="19"/>
    </row>
    <row r="221" spans="6:24">
      <c r="F221" s="11"/>
      <c r="H221" s="19"/>
      <c r="I221" s="19"/>
      <c r="J221" s="11"/>
      <c r="K221" s="11"/>
      <c r="L221" s="19"/>
      <c r="M221" s="19"/>
      <c r="N221" s="19"/>
      <c r="O221" s="19"/>
      <c r="P221" s="19"/>
      <c r="Q221" s="19"/>
      <c r="R221" s="19"/>
      <c r="S221" s="19"/>
      <c r="T221" s="19"/>
      <c r="U221" s="19"/>
      <c r="V221" s="19"/>
      <c r="W221" s="19"/>
      <c r="X221" s="19"/>
    </row>
    <row r="222" spans="6:24">
      <c r="F222" s="11"/>
      <c r="H222" s="19"/>
      <c r="I222" s="19"/>
      <c r="J222" s="11"/>
      <c r="K222" s="11"/>
      <c r="L222" s="19"/>
      <c r="M222" s="19"/>
      <c r="N222" s="19"/>
      <c r="O222" s="19"/>
      <c r="P222" s="19"/>
      <c r="Q222" s="19"/>
      <c r="R222" s="19"/>
      <c r="S222" s="19"/>
      <c r="T222" s="19"/>
      <c r="U222" s="19"/>
      <c r="V222" s="19"/>
      <c r="W222" s="19"/>
      <c r="X222" s="19"/>
    </row>
    <row r="223" spans="6:24">
      <c r="F223" s="11"/>
      <c r="H223" s="19"/>
      <c r="I223" s="19"/>
      <c r="J223" s="11"/>
      <c r="K223" s="11"/>
      <c r="L223" s="19"/>
      <c r="M223" s="19"/>
      <c r="N223" s="19"/>
      <c r="O223" s="19"/>
      <c r="P223" s="19"/>
      <c r="Q223" s="19"/>
      <c r="R223" s="19"/>
      <c r="S223" s="19"/>
      <c r="T223" s="19"/>
      <c r="U223" s="19"/>
      <c r="V223" s="19"/>
      <c r="W223" s="19"/>
      <c r="X223" s="19"/>
    </row>
    <row r="224" spans="6:24">
      <c r="F224" s="11"/>
      <c r="H224" s="19"/>
      <c r="I224" s="19"/>
      <c r="J224" s="11"/>
      <c r="K224" s="11"/>
      <c r="L224" s="19"/>
      <c r="M224" s="19"/>
      <c r="N224" s="19"/>
      <c r="O224" s="19"/>
      <c r="P224" s="19"/>
      <c r="Q224" s="19"/>
      <c r="R224" s="19"/>
      <c r="S224" s="19"/>
      <c r="T224" s="19"/>
      <c r="U224" s="19"/>
      <c r="V224" s="19"/>
      <c r="W224" s="19"/>
      <c r="X224" s="19"/>
    </row>
    <row r="225" spans="6:24">
      <c r="F225" s="11"/>
      <c r="H225" s="19"/>
      <c r="I225" s="19"/>
      <c r="J225" s="11"/>
      <c r="K225" s="11"/>
      <c r="L225" s="19"/>
      <c r="M225" s="19"/>
      <c r="N225" s="19"/>
      <c r="O225" s="19"/>
      <c r="P225" s="19"/>
      <c r="Q225" s="19"/>
      <c r="R225" s="19"/>
      <c r="S225" s="19"/>
      <c r="T225" s="19"/>
      <c r="U225" s="19"/>
      <c r="V225" s="19"/>
      <c r="W225" s="19"/>
      <c r="X225" s="19"/>
    </row>
    <row r="226" spans="6:24">
      <c r="F226" s="11"/>
      <c r="H226" s="19"/>
      <c r="I226" s="19"/>
      <c r="J226" s="11"/>
      <c r="K226" s="11"/>
      <c r="L226" s="19"/>
      <c r="M226" s="19"/>
      <c r="N226" s="19"/>
      <c r="O226" s="19"/>
      <c r="P226" s="19"/>
      <c r="Q226" s="19"/>
      <c r="R226" s="19"/>
      <c r="S226" s="19"/>
      <c r="T226" s="19"/>
      <c r="U226" s="19"/>
      <c r="V226" s="19"/>
      <c r="W226" s="19"/>
      <c r="X226" s="19"/>
    </row>
    <row r="227" spans="6:24">
      <c r="F227" s="11"/>
      <c r="H227" s="19"/>
      <c r="I227" s="19"/>
      <c r="J227" s="11"/>
      <c r="K227" s="11"/>
      <c r="L227" s="19"/>
      <c r="M227" s="19"/>
      <c r="N227" s="19"/>
      <c r="O227" s="19"/>
      <c r="P227" s="19"/>
      <c r="Q227" s="19"/>
      <c r="R227" s="19"/>
      <c r="S227" s="19"/>
      <c r="T227" s="19"/>
      <c r="U227" s="19"/>
      <c r="V227" s="19"/>
      <c r="W227" s="19"/>
      <c r="X227" s="19"/>
    </row>
    <row r="228" spans="6:24">
      <c r="F228" s="11"/>
      <c r="H228" s="19"/>
      <c r="I228" s="19"/>
      <c r="J228" s="11"/>
      <c r="K228" s="11"/>
      <c r="L228" s="19"/>
      <c r="M228" s="19"/>
      <c r="N228" s="19"/>
      <c r="O228" s="19"/>
      <c r="P228" s="19"/>
      <c r="Q228" s="19"/>
      <c r="R228" s="19"/>
      <c r="S228" s="19"/>
      <c r="T228" s="19"/>
      <c r="U228" s="19"/>
      <c r="V228" s="19"/>
      <c r="W228" s="19"/>
      <c r="X228" s="19"/>
    </row>
    <row r="229" spans="6:24">
      <c r="F229" s="11"/>
      <c r="H229" s="19"/>
      <c r="I229" s="19"/>
      <c r="J229" s="11"/>
      <c r="K229" s="11"/>
      <c r="L229" s="19"/>
      <c r="M229" s="19"/>
      <c r="N229" s="19"/>
      <c r="O229" s="19"/>
      <c r="P229" s="19"/>
      <c r="Q229" s="19"/>
      <c r="R229" s="19"/>
      <c r="S229" s="19"/>
      <c r="T229" s="19"/>
      <c r="U229" s="19"/>
      <c r="V229" s="19"/>
      <c r="W229" s="19"/>
      <c r="X229" s="19"/>
    </row>
    <row r="230" spans="6:24">
      <c r="F230" s="11"/>
      <c r="H230" s="19"/>
      <c r="I230" s="19"/>
      <c r="J230" s="11"/>
      <c r="K230" s="11"/>
      <c r="L230" s="19"/>
      <c r="M230" s="19"/>
      <c r="N230" s="19"/>
      <c r="O230" s="19"/>
      <c r="P230" s="19"/>
      <c r="Q230" s="19"/>
      <c r="R230" s="19"/>
      <c r="S230" s="19"/>
      <c r="T230" s="19"/>
      <c r="U230" s="19"/>
      <c r="V230" s="19"/>
      <c r="W230" s="19"/>
      <c r="X230" s="19"/>
    </row>
    <row r="231" spans="6:24">
      <c r="F231" s="11"/>
      <c r="H231" s="19"/>
      <c r="I231" s="19"/>
      <c r="J231" s="11"/>
      <c r="K231" s="11"/>
      <c r="L231" s="19"/>
      <c r="M231" s="19"/>
      <c r="N231" s="19"/>
      <c r="O231" s="19"/>
      <c r="P231" s="19"/>
      <c r="Q231" s="19"/>
      <c r="R231" s="19"/>
      <c r="S231" s="19"/>
      <c r="T231" s="19"/>
      <c r="U231" s="19"/>
      <c r="V231" s="19"/>
      <c r="W231" s="19"/>
      <c r="X231" s="19"/>
    </row>
    <row r="232" spans="6:24">
      <c r="F232" s="11"/>
      <c r="H232" s="19"/>
      <c r="I232" s="19"/>
      <c r="J232" s="11"/>
      <c r="K232" s="11"/>
      <c r="L232" s="19"/>
      <c r="M232" s="19"/>
      <c r="N232" s="19"/>
      <c r="O232" s="19"/>
      <c r="P232" s="19"/>
      <c r="Q232" s="19"/>
      <c r="R232" s="19"/>
      <c r="S232" s="19"/>
      <c r="T232" s="19"/>
      <c r="U232" s="19"/>
      <c r="V232" s="19"/>
      <c r="W232" s="19"/>
      <c r="X232" s="19"/>
    </row>
    <row r="233" spans="6:24">
      <c r="F233" s="11"/>
      <c r="H233" s="19"/>
      <c r="I233" s="19"/>
      <c r="J233" s="11"/>
      <c r="K233" s="11"/>
      <c r="L233" s="19"/>
      <c r="M233" s="19"/>
      <c r="N233" s="19"/>
      <c r="O233" s="19"/>
      <c r="P233" s="19"/>
      <c r="Q233" s="19"/>
      <c r="R233" s="19"/>
      <c r="S233" s="19"/>
      <c r="T233" s="19"/>
      <c r="U233" s="19"/>
      <c r="V233" s="19"/>
      <c r="W233" s="19"/>
      <c r="X233" s="19"/>
    </row>
    <row r="234" spans="6:24">
      <c r="F234" s="11"/>
      <c r="H234" s="19"/>
      <c r="I234" s="19"/>
      <c r="J234" s="11"/>
      <c r="K234" s="11"/>
      <c r="L234" s="19"/>
      <c r="M234" s="19"/>
      <c r="N234" s="19"/>
      <c r="O234" s="19"/>
      <c r="P234" s="19"/>
      <c r="Q234" s="19"/>
      <c r="R234" s="19"/>
      <c r="S234" s="19"/>
      <c r="T234" s="19"/>
      <c r="U234" s="19"/>
      <c r="V234" s="19"/>
      <c r="W234" s="19"/>
      <c r="X234" s="19"/>
    </row>
    <row r="235" spans="6:24">
      <c r="F235" s="11"/>
      <c r="H235" s="19"/>
      <c r="I235" s="19"/>
      <c r="J235" s="11"/>
      <c r="K235" s="11"/>
      <c r="L235" s="19"/>
      <c r="M235" s="19"/>
      <c r="N235" s="19"/>
      <c r="O235" s="19"/>
      <c r="P235" s="19"/>
      <c r="Q235" s="19"/>
      <c r="R235" s="19"/>
      <c r="S235" s="19"/>
      <c r="T235" s="19"/>
      <c r="U235" s="19"/>
      <c r="V235" s="19"/>
      <c r="W235" s="19"/>
      <c r="X235" s="19"/>
    </row>
    <row r="236" spans="6:24">
      <c r="F236" s="11"/>
      <c r="H236" s="19"/>
      <c r="I236" s="19"/>
      <c r="J236" s="11"/>
      <c r="K236" s="11"/>
      <c r="L236" s="19"/>
      <c r="M236" s="19"/>
      <c r="N236" s="19"/>
      <c r="O236" s="19"/>
      <c r="P236" s="19"/>
      <c r="Q236" s="19"/>
      <c r="R236" s="19"/>
      <c r="S236" s="19"/>
      <c r="T236" s="19"/>
      <c r="U236" s="19"/>
      <c r="V236" s="19"/>
      <c r="W236" s="19"/>
      <c r="X236" s="19"/>
    </row>
    <row r="237" spans="6:24">
      <c r="F237" s="11"/>
      <c r="H237" s="19"/>
      <c r="I237" s="19"/>
      <c r="J237" s="11"/>
      <c r="K237" s="11"/>
      <c r="L237" s="19"/>
      <c r="M237" s="19"/>
      <c r="N237" s="19"/>
      <c r="O237" s="19"/>
      <c r="P237" s="19"/>
      <c r="Q237" s="19"/>
      <c r="R237" s="19"/>
      <c r="S237" s="19"/>
      <c r="T237" s="19"/>
      <c r="U237" s="19"/>
      <c r="V237" s="19"/>
      <c r="W237" s="19"/>
      <c r="X237" s="19"/>
    </row>
    <row r="238" spans="6:24">
      <c r="F238" s="11"/>
      <c r="H238" s="19"/>
      <c r="I238" s="19"/>
      <c r="J238" s="11"/>
      <c r="K238" s="11"/>
      <c r="L238" s="19"/>
      <c r="M238" s="19"/>
      <c r="N238" s="19"/>
      <c r="O238" s="19"/>
      <c r="P238" s="19"/>
      <c r="Q238" s="19"/>
      <c r="R238" s="19"/>
      <c r="S238" s="19"/>
      <c r="T238" s="19"/>
      <c r="U238" s="19"/>
      <c r="V238" s="19"/>
      <c r="W238" s="19"/>
      <c r="X238" s="19"/>
    </row>
    <row r="239" spans="6:24">
      <c r="F239" s="11"/>
      <c r="H239" s="19"/>
      <c r="I239" s="19"/>
      <c r="J239" s="11"/>
      <c r="K239" s="11"/>
      <c r="L239" s="19"/>
      <c r="M239" s="19"/>
      <c r="N239" s="19"/>
      <c r="O239" s="19"/>
      <c r="P239" s="19"/>
      <c r="Q239" s="19"/>
      <c r="R239" s="19"/>
      <c r="S239" s="19"/>
      <c r="T239" s="19"/>
      <c r="U239" s="19"/>
      <c r="V239" s="19"/>
      <c r="W239" s="19"/>
      <c r="X239" s="19"/>
    </row>
    <row r="240" spans="6:24">
      <c r="F240" s="11"/>
      <c r="H240" s="19"/>
      <c r="I240" s="19"/>
      <c r="J240" s="11"/>
      <c r="K240" s="11"/>
      <c r="L240" s="19"/>
      <c r="M240" s="19"/>
      <c r="N240" s="19"/>
      <c r="O240" s="19"/>
      <c r="P240" s="19"/>
      <c r="Q240" s="19"/>
      <c r="R240" s="19"/>
      <c r="S240" s="19"/>
      <c r="T240" s="19"/>
      <c r="U240" s="19"/>
      <c r="V240" s="19"/>
      <c r="W240" s="19"/>
      <c r="X240" s="19"/>
    </row>
    <row r="241" spans="6:24">
      <c r="F241" s="11"/>
      <c r="H241" s="19"/>
      <c r="I241" s="19"/>
      <c r="J241" s="11"/>
      <c r="K241" s="11"/>
      <c r="L241" s="19"/>
      <c r="M241" s="19"/>
      <c r="N241" s="19"/>
      <c r="O241" s="19"/>
      <c r="P241" s="19"/>
      <c r="Q241" s="19"/>
      <c r="R241" s="19"/>
      <c r="S241" s="19"/>
      <c r="T241" s="19"/>
      <c r="U241" s="19"/>
      <c r="V241" s="19"/>
      <c r="W241" s="19"/>
      <c r="X241" s="19"/>
    </row>
    <row r="242" spans="6:24">
      <c r="F242" s="11"/>
      <c r="H242" s="19"/>
      <c r="I242" s="19"/>
      <c r="J242" s="11"/>
      <c r="K242" s="11"/>
      <c r="L242" s="19"/>
      <c r="M242" s="19"/>
      <c r="N242" s="19"/>
      <c r="O242" s="19"/>
      <c r="P242" s="19"/>
      <c r="Q242" s="19"/>
      <c r="R242" s="19"/>
      <c r="S242" s="19"/>
      <c r="T242" s="19"/>
      <c r="U242" s="19"/>
      <c r="V242" s="19"/>
      <c r="W242" s="19"/>
      <c r="X242" s="19"/>
    </row>
    <row r="243" spans="6:24">
      <c r="F243" s="11"/>
      <c r="H243" s="19"/>
      <c r="I243" s="19"/>
      <c r="J243" s="11"/>
      <c r="K243" s="11"/>
      <c r="L243" s="19"/>
      <c r="M243" s="19"/>
      <c r="N243" s="19"/>
      <c r="O243" s="19"/>
      <c r="P243" s="19"/>
      <c r="Q243" s="19"/>
      <c r="R243" s="19"/>
      <c r="S243" s="19"/>
      <c r="T243" s="19"/>
      <c r="U243" s="19"/>
      <c r="V243" s="19"/>
      <c r="W243" s="19"/>
      <c r="X243" s="19"/>
    </row>
    <row r="244" spans="6:24">
      <c r="F244" s="11"/>
      <c r="H244" s="19"/>
      <c r="I244" s="19"/>
      <c r="J244" s="11"/>
      <c r="K244" s="11"/>
      <c r="L244" s="19"/>
      <c r="M244" s="19"/>
      <c r="N244" s="19"/>
      <c r="O244" s="19"/>
      <c r="P244" s="19"/>
      <c r="Q244" s="19"/>
      <c r="R244" s="19"/>
      <c r="S244" s="19"/>
      <c r="T244" s="19"/>
      <c r="U244" s="19"/>
      <c r="V244" s="19"/>
      <c r="W244" s="19"/>
      <c r="X244" s="19"/>
    </row>
    <row r="245" spans="6:24">
      <c r="F245" s="11"/>
      <c r="H245" s="19"/>
      <c r="I245" s="19"/>
      <c r="J245" s="11"/>
      <c r="K245" s="11"/>
      <c r="L245" s="19"/>
      <c r="M245" s="19"/>
      <c r="N245" s="19"/>
      <c r="O245" s="19"/>
      <c r="P245" s="19"/>
      <c r="Q245" s="19"/>
      <c r="R245" s="19"/>
      <c r="S245" s="19"/>
      <c r="T245" s="19"/>
      <c r="U245" s="19"/>
      <c r="V245" s="19"/>
      <c r="W245" s="19"/>
      <c r="X245" s="19"/>
    </row>
    <row r="246" spans="6:24">
      <c r="F246" s="11"/>
      <c r="H246" s="19"/>
      <c r="I246" s="19"/>
      <c r="J246" s="11"/>
      <c r="K246" s="11"/>
      <c r="L246" s="19"/>
      <c r="M246" s="19"/>
      <c r="N246" s="19"/>
      <c r="O246" s="19"/>
      <c r="P246" s="19"/>
      <c r="Q246" s="19"/>
      <c r="R246" s="19"/>
      <c r="S246" s="19"/>
      <c r="T246" s="19"/>
      <c r="U246" s="19"/>
      <c r="V246" s="19"/>
      <c r="W246" s="19"/>
      <c r="X246" s="19"/>
    </row>
  </sheetData>
  <phoneticPr fontId="29" type="noConversion"/>
  <hyperlinks>
    <hyperlink ref="H25" r:id="rId1" xr:uid="{00000000-0004-0000-0E00-000000000000}"/>
    <hyperlink ref="H15" r:id="rId2" xr:uid="{00000000-0004-0000-0E00-000001000000}"/>
    <hyperlink ref="H27" r:id="rId3" xr:uid="{00000000-0004-0000-0E00-000002000000}"/>
    <hyperlink ref="H28" r:id="rId4" xr:uid="{00000000-0004-0000-0E00-000003000000}"/>
    <hyperlink ref="H29" r:id="rId5" xr:uid="{00000000-0004-0000-0E00-000004000000}"/>
    <hyperlink ref="H22" r:id="rId6" xr:uid="{00000000-0004-0000-0E00-000005000000}"/>
  </hyperlinks>
  <pageMargins left="0.7" right="0.7" top="0.75" bottom="0.75" header="0" footer="0"/>
  <pageSetup paperSize="9" orientation="portrait" r:id="rId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election activeCell="H10" sqref="H10"/>
    </sheetView>
  </sheetViews>
  <sheetFormatPr baseColWidth="10" defaultColWidth="8.83203125" defaultRowHeight="14"/>
  <sheetData/>
  <phoneticPr fontId="29" type="noConversion"/>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I228"/>
  <sheetViews>
    <sheetView topLeftCell="C17" zoomScale="120" zoomScaleNormal="120" workbookViewId="0">
      <selection activeCell="K3" sqref="K3"/>
    </sheetView>
  </sheetViews>
  <sheetFormatPr baseColWidth="10" defaultColWidth="12.6640625" defaultRowHeight="15"/>
  <cols>
    <col min="1" max="1" width="5.5" style="55" customWidth="1"/>
    <col min="2" max="2" width="4.83203125" style="91" bestFit="1" customWidth="1"/>
    <col min="3" max="3" width="14.1640625" style="55" customWidth="1"/>
    <col min="4" max="5" width="10" style="55" customWidth="1"/>
    <col min="6" max="6" width="16.6640625" style="55" customWidth="1"/>
    <col min="7" max="8" width="8.1640625" style="91" customWidth="1"/>
    <col min="9" max="9" width="8.5" style="91" customWidth="1"/>
    <col min="10" max="10" width="16.33203125" style="91" customWidth="1"/>
    <col min="11" max="11" width="26.83203125" style="55" customWidth="1"/>
    <col min="12" max="12" width="39.6640625" style="55" customWidth="1"/>
    <col min="13" max="14" width="10" style="55" customWidth="1"/>
    <col min="15" max="15" width="8.1640625" style="55" customWidth="1"/>
    <col min="16" max="16" width="38.6640625" style="55" bestFit="1" customWidth="1"/>
    <col min="17" max="17" width="8.83203125" style="55" bestFit="1" customWidth="1"/>
    <col min="18" max="25" width="10" style="55" customWidth="1"/>
    <col min="26" max="16384" width="12.6640625" style="55"/>
  </cols>
  <sheetData>
    <row r="1" spans="1:35">
      <c r="A1" s="49"/>
      <c r="B1" s="50">
        <v>2024</v>
      </c>
      <c r="C1" s="49"/>
      <c r="D1" s="49"/>
      <c r="E1" s="49"/>
      <c r="F1" s="49"/>
      <c r="G1" s="51"/>
      <c r="H1" s="51"/>
      <c r="I1" s="51"/>
      <c r="J1" s="51"/>
      <c r="K1" s="49"/>
      <c r="L1" s="52"/>
      <c r="M1" s="52"/>
      <c r="N1" s="52"/>
      <c r="O1" s="53"/>
      <c r="P1" s="54"/>
      <c r="Q1" s="52"/>
    </row>
    <row r="2" spans="1:35">
      <c r="A2" s="49"/>
      <c r="B2" s="50" t="s">
        <v>182</v>
      </c>
      <c r="C2" s="56" t="s">
        <v>183</v>
      </c>
      <c r="D2" s="56" t="s">
        <v>184</v>
      </c>
      <c r="E2" s="56" t="s">
        <v>185</v>
      </c>
      <c r="F2" s="56" t="s">
        <v>5</v>
      </c>
      <c r="G2" s="50" t="s">
        <v>186</v>
      </c>
      <c r="H2" s="50" t="s">
        <v>187</v>
      </c>
      <c r="I2" s="50" t="s">
        <v>188</v>
      </c>
      <c r="J2" s="50" t="s">
        <v>189</v>
      </c>
      <c r="K2" s="56" t="s">
        <v>7</v>
      </c>
      <c r="L2" s="57" t="s">
        <v>190</v>
      </c>
      <c r="M2" s="57" t="s">
        <v>191</v>
      </c>
      <c r="N2" s="57" t="s">
        <v>192</v>
      </c>
      <c r="O2" s="58" t="s">
        <v>193</v>
      </c>
      <c r="P2" s="59" t="s">
        <v>194</v>
      </c>
      <c r="Q2" s="60" t="s">
        <v>190</v>
      </c>
    </row>
    <row r="3" spans="1:35">
      <c r="A3" s="50" t="s">
        <v>195</v>
      </c>
      <c r="B3" s="61" t="s">
        <v>87</v>
      </c>
      <c r="C3" s="62" t="s">
        <v>626</v>
      </c>
      <c r="D3" s="63" t="s">
        <v>116</v>
      </c>
      <c r="E3" s="63" t="s">
        <v>117</v>
      </c>
      <c r="F3" s="63" t="s">
        <v>118</v>
      </c>
      <c r="G3" s="64" t="s">
        <v>11</v>
      </c>
      <c r="H3" s="65" t="s">
        <v>111</v>
      </c>
      <c r="I3" s="61" t="s">
        <v>23</v>
      </c>
      <c r="J3" s="61" t="s">
        <v>196</v>
      </c>
      <c r="K3" s="66" t="s">
        <v>119</v>
      </c>
      <c r="L3" s="57"/>
      <c r="M3" s="67"/>
      <c r="N3" s="67"/>
      <c r="O3" s="67"/>
      <c r="P3" s="68" t="s">
        <v>1122</v>
      </c>
      <c r="Q3" s="68"/>
    </row>
    <row r="4" spans="1:35">
      <c r="A4" s="50">
        <v>1</v>
      </c>
      <c r="B4" s="437" t="s">
        <v>87</v>
      </c>
      <c r="C4" s="438" t="s">
        <v>197</v>
      </c>
      <c r="D4" s="439" t="s">
        <v>202</v>
      </c>
      <c r="E4" s="439" t="s">
        <v>203</v>
      </c>
      <c r="F4" s="435" t="s">
        <v>64</v>
      </c>
      <c r="G4" s="440" t="s">
        <v>11</v>
      </c>
      <c r="H4" s="440" t="s">
        <v>199</v>
      </c>
      <c r="I4" s="440" t="s">
        <v>23</v>
      </c>
      <c r="J4" s="440" t="s">
        <v>204</v>
      </c>
      <c r="K4" s="78" t="s">
        <v>205</v>
      </c>
      <c r="L4" s="80" t="s">
        <v>206</v>
      </c>
      <c r="M4" s="54"/>
      <c r="N4" s="54"/>
      <c r="O4" s="54"/>
      <c r="P4" s="54" t="s">
        <v>1123</v>
      </c>
      <c r="Q4" s="70"/>
    </row>
    <row r="5" spans="1:35">
      <c r="A5" s="50">
        <v>2</v>
      </c>
      <c r="B5" s="441" t="s">
        <v>87</v>
      </c>
      <c r="C5" s="438" t="s">
        <v>197</v>
      </c>
      <c r="D5" s="439" t="s">
        <v>207</v>
      </c>
      <c r="E5" s="439" t="s">
        <v>208</v>
      </c>
      <c r="F5" s="435" t="s">
        <v>90</v>
      </c>
      <c r="G5" s="440" t="s">
        <v>11</v>
      </c>
      <c r="H5" s="440" t="s">
        <v>111</v>
      </c>
      <c r="I5" s="440" t="s">
        <v>23</v>
      </c>
      <c r="J5" s="440" t="s">
        <v>196</v>
      </c>
      <c r="K5" s="78" t="s">
        <v>209</v>
      </c>
      <c r="L5" s="80" t="s">
        <v>206</v>
      </c>
      <c r="M5" s="54"/>
      <c r="N5" s="54"/>
      <c r="O5" s="54"/>
      <c r="P5" s="54" t="s">
        <v>1124</v>
      </c>
      <c r="Q5" s="70"/>
      <c r="R5" s="71"/>
    </row>
    <row r="6" spans="1:35">
      <c r="A6" s="50">
        <v>3</v>
      </c>
      <c r="B6" s="437" t="s">
        <v>87</v>
      </c>
      <c r="C6" s="438" t="s">
        <v>197</v>
      </c>
      <c r="D6" s="439" t="s">
        <v>210</v>
      </c>
      <c r="E6" s="439" t="s">
        <v>211</v>
      </c>
      <c r="F6" s="435" t="s">
        <v>212</v>
      </c>
      <c r="G6" s="440" t="s">
        <v>11</v>
      </c>
      <c r="H6" s="440" t="s">
        <v>199</v>
      </c>
      <c r="I6" s="440" t="s">
        <v>23</v>
      </c>
      <c r="J6" s="440" t="s">
        <v>213</v>
      </c>
      <c r="K6" s="78" t="s">
        <v>214</v>
      </c>
      <c r="L6" s="80" t="s">
        <v>206</v>
      </c>
      <c r="M6" s="54"/>
      <c r="N6" s="54"/>
      <c r="O6" s="54"/>
      <c r="P6" s="54" t="s">
        <v>1125</v>
      </c>
      <c r="Q6" s="70"/>
      <c r="R6" s="72"/>
    </row>
    <row r="7" spans="1:35">
      <c r="A7" s="73">
        <v>4</v>
      </c>
      <c r="B7" s="436" t="s">
        <v>87</v>
      </c>
      <c r="C7" s="438" t="s">
        <v>197</v>
      </c>
      <c r="D7" s="439" t="s">
        <v>215</v>
      </c>
      <c r="E7" s="439" t="s">
        <v>216</v>
      </c>
      <c r="F7" s="435" t="s">
        <v>217</v>
      </c>
      <c r="G7" s="440" t="s">
        <v>11</v>
      </c>
      <c r="H7" s="440" t="s">
        <v>111</v>
      </c>
      <c r="I7" s="440" t="s">
        <v>8</v>
      </c>
      <c r="J7" s="440" t="s">
        <v>196</v>
      </c>
      <c r="K7" s="78" t="s">
        <v>218</v>
      </c>
      <c r="L7" s="80" t="s">
        <v>206</v>
      </c>
      <c r="M7" s="54"/>
      <c r="N7" s="54"/>
      <c r="O7" s="54"/>
      <c r="P7" s="54" t="s">
        <v>1126</v>
      </c>
      <c r="Q7" s="70"/>
      <c r="R7" s="72"/>
    </row>
    <row r="8" spans="1:35">
      <c r="A8" s="50">
        <v>5</v>
      </c>
      <c r="B8" s="437" t="s">
        <v>87</v>
      </c>
      <c r="C8" s="438" t="s">
        <v>197</v>
      </c>
      <c r="D8" s="439" t="s">
        <v>219</v>
      </c>
      <c r="E8" s="439" t="s">
        <v>220</v>
      </c>
      <c r="F8" s="435" t="s">
        <v>221</v>
      </c>
      <c r="G8" s="440" t="s">
        <v>11</v>
      </c>
      <c r="H8" s="440" t="s">
        <v>111</v>
      </c>
      <c r="I8" s="440" t="s">
        <v>23</v>
      </c>
      <c r="J8" s="440" t="s">
        <v>196</v>
      </c>
      <c r="K8" s="78" t="s">
        <v>222</v>
      </c>
      <c r="L8" s="80" t="s">
        <v>206</v>
      </c>
      <c r="M8" s="54"/>
      <c r="N8" s="54"/>
      <c r="O8" s="54"/>
      <c r="P8" s="54" t="s">
        <v>1127</v>
      </c>
      <c r="Q8" s="70"/>
      <c r="R8" s="72"/>
    </row>
    <row r="9" spans="1:35">
      <c r="A9" s="73">
        <v>6</v>
      </c>
      <c r="B9" s="442" t="s">
        <v>87</v>
      </c>
      <c r="C9" s="438" t="s">
        <v>197</v>
      </c>
      <c r="D9" s="439" t="s">
        <v>223</v>
      </c>
      <c r="E9" s="439" t="s">
        <v>224</v>
      </c>
      <c r="F9" s="435" t="s">
        <v>32</v>
      </c>
      <c r="G9" s="440" t="s">
        <v>11</v>
      </c>
      <c r="H9" s="440" t="s">
        <v>199</v>
      </c>
      <c r="I9" s="440" t="s">
        <v>8</v>
      </c>
      <c r="J9" s="440" t="s">
        <v>225</v>
      </c>
      <c r="K9" s="78" t="s">
        <v>226</v>
      </c>
      <c r="L9" s="80" t="s">
        <v>206</v>
      </c>
      <c r="M9" s="54"/>
      <c r="N9" s="54"/>
      <c r="O9" s="54"/>
      <c r="P9" s="54" t="s">
        <v>1128</v>
      </c>
      <c r="Q9" s="70"/>
    </row>
    <row r="10" spans="1:35">
      <c r="A10" s="73">
        <v>7</v>
      </c>
      <c r="B10" s="74" t="s">
        <v>87</v>
      </c>
      <c r="C10" s="107" t="s">
        <v>629</v>
      </c>
      <c r="D10" s="77" t="s">
        <v>907</v>
      </c>
      <c r="E10" s="77" t="s">
        <v>235</v>
      </c>
      <c r="F10" s="78" t="s">
        <v>54</v>
      </c>
      <c r="G10" s="79" t="s">
        <v>11</v>
      </c>
      <c r="H10" s="79" t="s">
        <v>111</v>
      </c>
      <c r="I10" s="79" t="s">
        <v>23</v>
      </c>
      <c r="J10" s="79" t="s">
        <v>196</v>
      </c>
      <c r="K10" s="78" t="s">
        <v>236</v>
      </c>
      <c r="L10" s="80" t="s">
        <v>915</v>
      </c>
      <c r="M10" s="54"/>
      <c r="N10" s="54"/>
      <c r="O10" s="54"/>
      <c r="P10" s="54" t="s">
        <v>1129</v>
      </c>
      <c r="Q10" s="70"/>
    </row>
    <row r="11" spans="1:35">
      <c r="A11" s="73">
        <v>8</v>
      </c>
      <c r="B11" s="74" t="s">
        <v>87</v>
      </c>
      <c r="C11" s="107" t="s">
        <v>629</v>
      </c>
      <c r="D11" s="77" t="s">
        <v>908</v>
      </c>
      <c r="E11" s="77" t="s">
        <v>909</v>
      </c>
      <c r="F11" s="78" t="s">
        <v>69</v>
      </c>
      <c r="G11" s="79" t="s">
        <v>21</v>
      </c>
      <c r="H11" s="79" t="s">
        <v>46</v>
      </c>
      <c r="I11" s="79" t="s">
        <v>8</v>
      </c>
      <c r="J11" s="79" t="s">
        <v>201</v>
      </c>
      <c r="K11" s="78" t="s">
        <v>916</v>
      </c>
      <c r="L11" s="80" t="s">
        <v>917</v>
      </c>
      <c r="M11" s="54"/>
      <c r="N11" s="54"/>
      <c r="O11" s="54"/>
      <c r="P11" s="54" t="s">
        <v>1130</v>
      </c>
      <c r="Q11" s="70"/>
    </row>
    <row r="12" spans="1:35">
      <c r="A12" s="73">
        <v>9</v>
      </c>
      <c r="B12" s="74" t="s">
        <v>87</v>
      </c>
      <c r="C12" s="107" t="s">
        <v>629</v>
      </c>
      <c r="D12" s="77" t="s">
        <v>910</v>
      </c>
      <c r="E12" s="77" t="s">
        <v>911</v>
      </c>
      <c r="F12" s="78" t="s">
        <v>114</v>
      </c>
      <c r="G12" s="79" t="s">
        <v>11</v>
      </c>
      <c r="H12" s="79" t="s">
        <v>111</v>
      </c>
      <c r="I12" s="79" t="s">
        <v>23</v>
      </c>
      <c r="J12" s="79" t="s">
        <v>196</v>
      </c>
      <c r="K12" s="78" t="s">
        <v>918</v>
      </c>
      <c r="L12" s="80" t="s">
        <v>919</v>
      </c>
      <c r="M12" s="54"/>
      <c r="N12" s="54"/>
      <c r="O12" s="54"/>
      <c r="P12" s="54" t="s">
        <v>1131</v>
      </c>
      <c r="Q12" s="70"/>
    </row>
    <row r="13" spans="1:35">
      <c r="A13" s="73">
        <v>10</v>
      </c>
      <c r="B13" s="74" t="s">
        <v>87</v>
      </c>
      <c r="C13" s="107" t="s">
        <v>629</v>
      </c>
      <c r="D13" s="77" t="s">
        <v>912</v>
      </c>
      <c r="E13" s="77" t="s">
        <v>913</v>
      </c>
      <c r="F13" s="78" t="s">
        <v>914</v>
      </c>
      <c r="G13" s="79" t="s">
        <v>11</v>
      </c>
      <c r="H13" s="79" t="s">
        <v>199</v>
      </c>
      <c r="I13" s="79" t="s">
        <v>23</v>
      </c>
      <c r="J13" s="79" t="s">
        <v>213</v>
      </c>
      <c r="K13" s="78" t="s">
        <v>920</v>
      </c>
      <c r="L13" s="80" t="s">
        <v>921</v>
      </c>
      <c r="M13" s="54"/>
      <c r="N13" s="54"/>
      <c r="O13" s="54"/>
      <c r="P13" s="54" t="s">
        <v>1132</v>
      </c>
      <c r="Q13" s="70"/>
    </row>
    <row r="14" spans="1:35">
      <c r="A14" s="82">
        <v>11</v>
      </c>
      <c r="B14" s="83" t="s">
        <v>87</v>
      </c>
      <c r="C14" s="107" t="s">
        <v>629</v>
      </c>
      <c r="D14" s="77" t="s">
        <v>1005</v>
      </c>
      <c r="E14" s="77" t="s">
        <v>1006</v>
      </c>
      <c r="F14" s="78" t="s">
        <v>1264</v>
      </c>
      <c r="G14" s="79" t="s">
        <v>21</v>
      </c>
      <c r="H14" s="79" t="s">
        <v>46</v>
      </c>
      <c r="I14" s="79" t="s">
        <v>8</v>
      </c>
      <c r="J14" s="79" t="s">
        <v>234</v>
      </c>
      <c r="K14" s="78" t="s">
        <v>1133</v>
      </c>
      <c r="L14" s="80" t="s">
        <v>922</v>
      </c>
      <c r="M14" s="54"/>
      <c r="N14" s="54"/>
      <c r="O14" s="54"/>
      <c r="P14" s="54" t="s">
        <v>1134</v>
      </c>
      <c r="Q14" s="70"/>
    </row>
    <row r="15" spans="1:35">
      <c r="A15" s="84">
        <v>12</v>
      </c>
      <c r="B15" s="79" t="s">
        <v>87</v>
      </c>
      <c r="C15" s="107" t="s">
        <v>629</v>
      </c>
      <c r="D15" s="77" t="s">
        <v>1112</v>
      </c>
      <c r="E15" s="77" t="s">
        <v>1263</v>
      </c>
      <c r="F15" s="78" t="s">
        <v>1114</v>
      </c>
      <c r="G15" s="79" t="s">
        <v>1115</v>
      </c>
      <c r="H15" s="79" t="s">
        <v>955</v>
      </c>
      <c r="I15" s="79" t="s">
        <v>23</v>
      </c>
      <c r="J15" s="79" t="s">
        <v>1118</v>
      </c>
      <c r="K15" s="563" t="s">
        <v>1265</v>
      </c>
      <c r="L15" s="80" t="s">
        <v>1266</v>
      </c>
      <c r="M15" s="54"/>
      <c r="N15" s="54"/>
      <c r="O15" s="54"/>
      <c r="P15" s="54" t="s">
        <v>1135</v>
      </c>
      <c r="Q15" s="70"/>
      <c r="R15" s="55" t="s">
        <v>1136</v>
      </c>
      <c r="AI15" s="55" t="s">
        <v>227</v>
      </c>
    </row>
    <row r="16" spans="1:35">
      <c r="A16" s="155"/>
      <c r="B16" s="86"/>
      <c r="C16" s="469"/>
      <c r="D16" s="470"/>
      <c r="E16" s="470"/>
      <c r="F16" s="85"/>
      <c r="G16" s="86"/>
      <c r="H16" s="86"/>
      <c r="I16" s="86"/>
      <c r="J16" s="86"/>
      <c r="K16" s="85"/>
      <c r="L16" s="471"/>
      <c r="Q16" s="472"/>
    </row>
    <row r="17" spans="1:17">
      <c r="A17" s="468"/>
      <c r="B17" s="86"/>
      <c r="C17" s="469"/>
      <c r="D17" s="470"/>
      <c r="E17" s="470"/>
      <c r="F17" s="85"/>
      <c r="G17" s="86"/>
      <c r="H17" s="86"/>
      <c r="I17" s="86"/>
      <c r="J17" s="86"/>
      <c r="K17" s="85"/>
      <c r="L17" s="471"/>
      <c r="Q17" s="472"/>
    </row>
    <row r="18" spans="1:17">
      <c r="A18" s="85"/>
      <c r="B18" s="86"/>
      <c r="C18" s="85"/>
      <c r="D18" s="85"/>
      <c r="E18" s="85"/>
      <c r="F18" s="85"/>
      <c r="G18" s="86"/>
      <c r="H18" s="86"/>
      <c r="I18" s="86"/>
      <c r="J18" s="86"/>
      <c r="K18" s="85"/>
    </row>
    <row r="19" spans="1:17">
      <c r="A19" s="85"/>
      <c r="B19" s="86"/>
      <c r="C19" s="87" t="s">
        <v>186</v>
      </c>
      <c r="D19" s="87" t="s">
        <v>228</v>
      </c>
      <c r="E19" s="85"/>
      <c r="F19" s="87" t="s">
        <v>187</v>
      </c>
      <c r="G19" s="87" t="s">
        <v>228</v>
      </c>
      <c r="H19" s="86"/>
      <c r="I19" s="88" t="s">
        <v>188</v>
      </c>
      <c r="J19" s="88" t="s">
        <v>228</v>
      </c>
      <c r="K19" s="89"/>
    </row>
    <row r="20" spans="1:17">
      <c r="A20" s="85"/>
      <c r="B20" s="86"/>
      <c r="C20" s="90" t="s">
        <v>21</v>
      </c>
      <c r="D20" s="90">
        <f>COUNTIF(G3:G15,"G")</f>
        <v>2</v>
      </c>
      <c r="E20" s="85"/>
      <c r="F20" s="79" t="s">
        <v>46</v>
      </c>
      <c r="G20" s="79">
        <f>COUNTIF(H3:H15,"EU")</f>
        <v>3</v>
      </c>
      <c r="H20" s="86"/>
      <c r="I20" s="69" t="s">
        <v>23</v>
      </c>
      <c r="J20" s="69">
        <f>COUNTIF(I3:I15,"M")</f>
        <v>9</v>
      </c>
      <c r="K20" s="89"/>
    </row>
    <row r="21" spans="1:17">
      <c r="A21" s="85"/>
      <c r="B21" s="86"/>
      <c r="C21" s="90" t="s">
        <v>38</v>
      </c>
      <c r="D21" s="90">
        <f>COUNTIF(G3:G15,"U")</f>
        <v>0</v>
      </c>
      <c r="E21" s="85"/>
      <c r="F21" s="79" t="s">
        <v>199</v>
      </c>
      <c r="G21" s="79">
        <f>COUNTIF(H3:H15,"Asia")</f>
        <v>4</v>
      </c>
      <c r="H21" s="86"/>
      <c r="I21" s="69" t="s">
        <v>8</v>
      </c>
      <c r="J21" s="69">
        <f>COUNTIF(I3:I15,"F")</f>
        <v>4</v>
      </c>
      <c r="K21" s="85"/>
    </row>
    <row r="22" spans="1:17">
      <c r="A22" s="85"/>
      <c r="B22" s="86"/>
      <c r="C22" s="90" t="s">
        <v>11</v>
      </c>
      <c r="D22" s="90">
        <f>COUNTIF(G3:G15,"I")</f>
        <v>11</v>
      </c>
      <c r="E22" s="85"/>
      <c r="F22" s="79" t="s">
        <v>111</v>
      </c>
      <c r="G22" s="79">
        <f>COUNTIF(H3:H15,"US")</f>
        <v>6</v>
      </c>
      <c r="H22" s="86"/>
      <c r="I22" s="69"/>
      <c r="J22" s="69"/>
      <c r="K22" s="85"/>
    </row>
    <row r="23" spans="1:17">
      <c r="A23" s="85"/>
      <c r="B23" s="86"/>
      <c r="C23" s="85"/>
      <c r="D23" s="86">
        <f>D20+D21+D22</f>
        <v>13</v>
      </c>
      <c r="E23" s="86"/>
      <c r="F23" s="86"/>
      <c r="G23" s="86">
        <f>G20+G21+G22</f>
        <v>13</v>
      </c>
      <c r="H23" s="86"/>
      <c r="I23" s="86"/>
      <c r="J23" s="86">
        <f>J20+J21+J22</f>
        <v>13</v>
      </c>
      <c r="K23" s="89"/>
    </row>
    <row r="24" spans="1:17">
      <c r="C24" s="92"/>
      <c r="D24" s="92"/>
      <c r="E24" s="92"/>
      <c r="F24" s="92"/>
      <c r="K24" s="92"/>
    </row>
    <row r="25" spans="1:17">
      <c r="C25" s="92"/>
      <c r="D25" s="92"/>
      <c r="E25" s="92"/>
      <c r="F25" s="92"/>
      <c r="K25" s="92"/>
    </row>
    <row r="26" spans="1:17">
      <c r="C26" s="92"/>
      <c r="D26" s="92"/>
      <c r="E26" s="92"/>
      <c r="F26" s="92"/>
      <c r="K26" s="92"/>
    </row>
    <row r="27" spans="1:17">
      <c r="C27" s="92"/>
      <c r="D27" s="92"/>
      <c r="E27" s="92"/>
      <c r="F27" s="92"/>
      <c r="K27" s="92"/>
    </row>
    <row r="28" spans="1:17">
      <c r="C28" s="92"/>
      <c r="D28" s="92"/>
      <c r="E28" s="92"/>
      <c r="F28" s="92"/>
      <c r="K28" s="92"/>
    </row>
    <row r="29" spans="1:17">
      <c r="C29" s="92"/>
      <c r="D29" s="92"/>
      <c r="E29" s="92"/>
      <c r="F29" s="92"/>
      <c r="K29" s="92"/>
    </row>
    <row r="30" spans="1:17">
      <c r="C30" s="92"/>
      <c r="D30" s="92"/>
      <c r="E30" s="92"/>
      <c r="F30" s="92"/>
      <c r="K30" s="92"/>
    </row>
    <row r="31" spans="1:17">
      <c r="C31" s="92"/>
      <c r="D31" s="92"/>
      <c r="E31" s="92"/>
      <c r="F31" s="92"/>
      <c r="K31" s="92"/>
    </row>
    <row r="32" spans="1:17">
      <c r="C32" s="92"/>
      <c r="D32" s="92"/>
      <c r="E32" s="92"/>
      <c r="F32" s="92"/>
      <c r="K32" s="92"/>
    </row>
    <row r="33" spans="1:17">
      <c r="C33" s="92"/>
      <c r="D33" s="92"/>
      <c r="E33" s="92"/>
      <c r="F33" s="92"/>
      <c r="K33" s="92"/>
    </row>
    <row r="34" spans="1:17">
      <c r="C34" s="92"/>
      <c r="D34" s="92"/>
      <c r="E34" s="92"/>
      <c r="F34" s="92"/>
      <c r="K34" s="92"/>
    </row>
    <row r="35" spans="1:17">
      <c r="C35" s="92"/>
      <c r="D35" s="92"/>
      <c r="E35" s="92"/>
      <c r="F35" s="92"/>
      <c r="K35" s="92"/>
    </row>
    <row r="36" spans="1:17">
      <c r="D36" s="67"/>
      <c r="E36" s="67"/>
      <c r="F36" s="67"/>
      <c r="G36" s="93"/>
      <c r="H36" s="93"/>
      <c r="I36" s="93"/>
      <c r="J36" s="93"/>
      <c r="K36" s="67"/>
      <c r="L36" s="67"/>
    </row>
    <row r="37" spans="1:17">
      <c r="C37" s="94" t="s">
        <v>229</v>
      </c>
      <c r="D37" s="67"/>
      <c r="E37" s="67"/>
      <c r="F37" s="67"/>
      <c r="G37" s="93"/>
      <c r="H37" s="93"/>
      <c r="I37" s="93"/>
      <c r="J37" s="93"/>
      <c r="K37" s="67"/>
      <c r="L37" s="67"/>
    </row>
    <row r="38" spans="1:17">
      <c r="A38" s="54"/>
      <c r="B38" s="54"/>
      <c r="C38" s="54"/>
      <c r="D38" s="59" t="s">
        <v>184</v>
      </c>
      <c r="E38" s="59" t="s">
        <v>185</v>
      </c>
      <c r="F38" s="59" t="s">
        <v>5</v>
      </c>
      <c r="G38" s="95" t="s">
        <v>186</v>
      </c>
      <c r="H38" s="95" t="s">
        <v>187</v>
      </c>
      <c r="I38" s="95" t="s">
        <v>188</v>
      </c>
      <c r="J38" s="95" t="s">
        <v>189</v>
      </c>
      <c r="K38" s="59" t="s">
        <v>7</v>
      </c>
      <c r="L38" s="67" t="s">
        <v>230</v>
      </c>
      <c r="P38" s="59"/>
    </row>
    <row r="39" spans="1:17">
      <c r="A39" s="54">
        <v>13</v>
      </c>
      <c r="B39" s="54" t="s">
        <v>1110</v>
      </c>
      <c r="C39" s="54" t="s">
        <v>1111</v>
      </c>
      <c r="D39" s="54" t="s">
        <v>1112</v>
      </c>
      <c r="E39" s="54" t="s">
        <v>1113</v>
      </c>
      <c r="F39" s="54" t="s">
        <v>1114</v>
      </c>
      <c r="G39" s="96" t="s">
        <v>1115</v>
      </c>
      <c r="H39" s="96" t="s">
        <v>1116</v>
      </c>
      <c r="I39" s="96" t="s">
        <v>1117</v>
      </c>
      <c r="J39" s="96" t="s">
        <v>1118</v>
      </c>
      <c r="K39" s="524" t="s">
        <v>1119</v>
      </c>
      <c r="P39" s="78" t="s">
        <v>1120</v>
      </c>
      <c r="Q39" s="55" t="s">
        <v>1121</v>
      </c>
    </row>
    <row r="40" spans="1:17">
      <c r="C40" s="92"/>
      <c r="D40" s="92"/>
      <c r="E40" s="92"/>
      <c r="F40" s="92"/>
      <c r="K40" s="92"/>
    </row>
    <row r="41" spans="1:17">
      <c r="C41" s="92"/>
      <c r="D41" s="92"/>
      <c r="E41" s="92"/>
      <c r="F41" s="92"/>
      <c r="K41" s="92"/>
    </row>
    <row r="42" spans="1:17">
      <c r="C42" s="92"/>
      <c r="D42" s="92"/>
      <c r="E42" s="92"/>
      <c r="F42" s="92"/>
      <c r="K42" s="92"/>
    </row>
    <row r="43" spans="1:17">
      <c r="C43" s="92"/>
      <c r="D43" s="92"/>
      <c r="E43" s="92"/>
      <c r="F43" s="92"/>
      <c r="K43" s="92"/>
    </row>
    <row r="44" spans="1:17">
      <c r="C44" s="92"/>
      <c r="D44" s="92"/>
      <c r="E44" s="92"/>
      <c r="F44" s="92"/>
      <c r="K44" s="92"/>
    </row>
    <row r="45" spans="1:17">
      <c r="C45" s="92"/>
      <c r="D45" s="92"/>
      <c r="E45" s="92"/>
      <c r="F45" s="92"/>
      <c r="K45" s="92"/>
    </row>
    <row r="46" spans="1:17">
      <c r="C46" s="92"/>
      <c r="D46" s="92"/>
      <c r="E46" s="92"/>
      <c r="F46" s="92"/>
      <c r="K46" s="92"/>
    </row>
    <row r="47" spans="1:17">
      <c r="C47" s="92"/>
      <c r="D47" s="92"/>
      <c r="E47" s="92"/>
      <c r="F47" s="92"/>
      <c r="K47" s="92"/>
    </row>
    <row r="48" spans="1:17">
      <c r="C48" s="92"/>
      <c r="D48" s="92"/>
      <c r="E48" s="92"/>
      <c r="F48" s="92"/>
      <c r="K48" s="92"/>
    </row>
    <row r="49" spans="3:11">
      <c r="C49" s="92"/>
      <c r="D49" s="92"/>
      <c r="E49" s="92"/>
      <c r="F49" s="92"/>
      <c r="K49" s="92"/>
    </row>
    <row r="50" spans="3:11">
      <c r="C50" s="92"/>
      <c r="D50" s="92"/>
      <c r="E50" s="92"/>
      <c r="F50" s="92"/>
      <c r="K50" s="92"/>
    </row>
    <row r="51" spans="3:11">
      <c r="C51" s="92"/>
      <c r="D51" s="92"/>
      <c r="E51" s="92"/>
      <c r="F51" s="92"/>
      <c r="K51" s="92"/>
    </row>
    <row r="52" spans="3:11">
      <c r="C52" s="92"/>
      <c r="D52" s="92"/>
      <c r="E52" s="92"/>
      <c r="F52" s="92"/>
      <c r="K52" s="92"/>
    </row>
    <row r="53" spans="3:11">
      <c r="C53" s="92"/>
      <c r="D53" s="92"/>
      <c r="E53" s="92"/>
      <c r="F53" s="92"/>
      <c r="K53" s="92"/>
    </row>
    <row r="54" spans="3:11">
      <c r="C54" s="92"/>
      <c r="D54" s="92"/>
      <c r="E54" s="92"/>
      <c r="F54" s="92"/>
      <c r="K54" s="92"/>
    </row>
    <row r="55" spans="3:11">
      <c r="C55" s="92"/>
      <c r="D55" s="92"/>
      <c r="E55" s="92"/>
      <c r="F55" s="92"/>
      <c r="K55" s="92"/>
    </row>
    <row r="56" spans="3:11">
      <c r="C56" s="92"/>
      <c r="D56" s="92"/>
      <c r="E56" s="92"/>
      <c r="F56" s="92"/>
      <c r="K56" s="92"/>
    </row>
    <row r="57" spans="3:11">
      <c r="C57" s="92"/>
      <c r="D57" s="92"/>
      <c r="E57" s="92"/>
      <c r="F57" s="92"/>
      <c r="K57" s="92"/>
    </row>
    <row r="58" spans="3:11">
      <c r="C58" s="92"/>
      <c r="D58" s="92"/>
      <c r="E58" s="92"/>
      <c r="F58" s="92"/>
      <c r="K58" s="92"/>
    </row>
    <row r="59" spans="3:11">
      <c r="C59" s="92"/>
      <c r="D59" s="92"/>
      <c r="E59" s="92"/>
      <c r="F59" s="92"/>
      <c r="K59" s="92"/>
    </row>
    <row r="60" spans="3:11">
      <c r="C60" s="92"/>
      <c r="D60" s="92"/>
      <c r="E60" s="92"/>
      <c r="F60" s="92"/>
      <c r="K60" s="92"/>
    </row>
    <row r="61" spans="3:11">
      <c r="C61" s="92"/>
      <c r="D61" s="92"/>
      <c r="E61" s="92"/>
      <c r="F61" s="92"/>
      <c r="K61" s="92"/>
    </row>
    <row r="62" spans="3:11">
      <c r="C62" s="92"/>
      <c r="D62" s="92"/>
      <c r="E62" s="92"/>
      <c r="F62" s="92"/>
      <c r="K62" s="92"/>
    </row>
    <row r="63" spans="3:11">
      <c r="C63" s="92"/>
      <c r="D63" s="92"/>
      <c r="E63" s="92"/>
      <c r="F63" s="92"/>
      <c r="K63" s="92"/>
    </row>
    <row r="64" spans="3:11">
      <c r="C64" s="92"/>
      <c r="D64" s="92"/>
      <c r="E64" s="92"/>
      <c r="F64" s="92"/>
      <c r="K64" s="92"/>
    </row>
    <row r="65" spans="3:11">
      <c r="C65" s="92"/>
      <c r="D65" s="92"/>
      <c r="E65" s="92"/>
      <c r="F65" s="92"/>
      <c r="K65" s="92"/>
    </row>
    <row r="66" spans="3:11">
      <c r="C66" s="92"/>
      <c r="D66" s="92"/>
      <c r="E66" s="92"/>
      <c r="F66" s="92"/>
      <c r="K66" s="92"/>
    </row>
    <row r="67" spans="3:11">
      <c r="C67" s="92"/>
      <c r="D67" s="92"/>
      <c r="E67" s="92"/>
      <c r="F67" s="92"/>
      <c r="K67" s="92"/>
    </row>
    <row r="68" spans="3:11">
      <c r="C68" s="92"/>
      <c r="D68" s="92"/>
      <c r="E68" s="92"/>
      <c r="F68" s="92"/>
      <c r="K68" s="92"/>
    </row>
    <row r="69" spans="3:11">
      <c r="C69" s="92"/>
      <c r="D69" s="92"/>
      <c r="E69" s="92"/>
      <c r="F69" s="92"/>
      <c r="K69" s="92"/>
    </row>
    <row r="70" spans="3:11">
      <c r="C70" s="92"/>
      <c r="D70" s="92"/>
      <c r="E70" s="92"/>
      <c r="F70" s="92"/>
      <c r="K70" s="92"/>
    </row>
    <row r="71" spans="3:11">
      <c r="C71" s="92"/>
      <c r="D71" s="92"/>
      <c r="E71" s="92"/>
      <c r="F71" s="92"/>
      <c r="K71" s="92"/>
    </row>
    <row r="72" spans="3:11">
      <c r="C72" s="92"/>
      <c r="D72" s="92"/>
      <c r="E72" s="92"/>
      <c r="F72" s="92"/>
      <c r="K72" s="92"/>
    </row>
    <row r="73" spans="3:11">
      <c r="C73" s="92"/>
      <c r="D73" s="92"/>
      <c r="E73" s="92"/>
      <c r="F73" s="92"/>
      <c r="K73" s="92"/>
    </row>
    <row r="74" spans="3:11">
      <c r="C74" s="92"/>
      <c r="D74" s="92"/>
      <c r="E74" s="92"/>
      <c r="F74" s="92"/>
      <c r="K74" s="92"/>
    </row>
    <row r="75" spans="3:11">
      <c r="C75" s="92"/>
      <c r="D75" s="92"/>
      <c r="E75" s="92"/>
      <c r="F75" s="92"/>
      <c r="K75" s="92"/>
    </row>
    <row r="76" spans="3:11">
      <c r="C76" s="92"/>
      <c r="D76" s="92"/>
      <c r="E76" s="92"/>
      <c r="F76" s="92"/>
      <c r="K76" s="92"/>
    </row>
    <row r="77" spans="3:11">
      <c r="C77" s="92"/>
      <c r="D77" s="92"/>
      <c r="E77" s="92"/>
      <c r="F77" s="92"/>
      <c r="K77" s="92"/>
    </row>
    <row r="78" spans="3:11">
      <c r="C78" s="92"/>
      <c r="D78" s="92"/>
      <c r="E78" s="92"/>
      <c r="F78" s="92"/>
      <c r="K78" s="92"/>
    </row>
    <row r="79" spans="3:11">
      <c r="C79" s="92"/>
      <c r="D79" s="92"/>
      <c r="E79" s="92"/>
      <c r="F79" s="92"/>
      <c r="K79" s="92"/>
    </row>
    <row r="80" spans="3:11">
      <c r="C80" s="92"/>
      <c r="D80" s="92"/>
      <c r="E80" s="92"/>
      <c r="F80" s="92"/>
      <c r="K80" s="92"/>
    </row>
    <row r="81" spans="3:11">
      <c r="C81" s="92"/>
      <c r="D81" s="92"/>
      <c r="E81" s="92"/>
      <c r="F81" s="92"/>
      <c r="K81" s="92"/>
    </row>
    <row r="82" spans="3:11">
      <c r="C82" s="92"/>
      <c r="D82" s="92"/>
      <c r="E82" s="92"/>
      <c r="F82" s="92"/>
      <c r="K82" s="92"/>
    </row>
    <row r="83" spans="3:11">
      <c r="C83" s="92"/>
      <c r="D83" s="92"/>
      <c r="E83" s="92"/>
      <c r="F83" s="92"/>
      <c r="K83" s="92"/>
    </row>
    <row r="84" spans="3:11">
      <c r="C84" s="92"/>
      <c r="D84" s="92"/>
      <c r="E84" s="92"/>
      <c r="F84" s="92"/>
      <c r="K84" s="92"/>
    </row>
    <row r="85" spans="3:11">
      <c r="C85" s="92"/>
      <c r="D85" s="92"/>
      <c r="E85" s="92"/>
      <c r="F85" s="92"/>
      <c r="K85" s="92"/>
    </row>
    <row r="86" spans="3:11">
      <c r="C86" s="92"/>
      <c r="D86" s="92"/>
      <c r="E86" s="92"/>
      <c r="F86" s="92"/>
      <c r="K86" s="92"/>
    </row>
    <row r="87" spans="3:11">
      <c r="C87" s="92"/>
      <c r="D87" s="92"/>
      <c r="E87" s="92"/>
      <c r="F87" s="92"/>
      <c r="K87" s="92"/>
    </row>
    <row r="88" spans="3:11">
      <c r="C88" s="92"/>
      <c r="D88" s="92"/>
      <c r="E88" s="92"/>
      <c r="F88" s="92"/>
      <c r="K88" s="92"/>
    </row>
    <row r="89" spans="3:11">
      <c r="C89" s="92"/>
      <c r="D89" s="92"/>
      <c r="E89" s="92"/>
      <c r="F89" s="92"/>
      <c r="K89" s="92"/>
    </row>
    <row r="90" spans="3:11">
      <c r="C90" s="92"/>
      <c r="D90" s="92"/>
      <c r="E90" s="92"/>
      <c r="F90" s="92"/>
      <c r="K90" s="92"/>
    </row>
    <row r="91" spans="3:11">
      <c r="C91" s="92"/>
      <c r="D91" s="92"/>
      <c r="E91" s="92"/>
      <c r="F91" s="92"/>
      <c r="K91" s="92"/>
    </row>
    <row r="92" spans="3:11">
      <c r="C92" s="92"/>
      <c r="D92" s="92"/>
      <c r="E92" s="92"/>
      <c r="F92" s="92"/>
      <c r="K92" s="92"/>
    </row>
    <row r="93" spans="3:11">
      <c r="C93" s="92"/>
      <c r="D93" s="92"/>
      <c r="E93" s="92"/>
      <c r="F93" s="92"/>
      <c r="K93" s="92"/>
    </row>
    <row r="94" spans="3:11">
      <c r="C94" s="92"/>
      <c r="D94" s="92"/>
      <c r="E94" s="92"/>
      <c r="F94" s="92"/>
      <c r="K94" s="92"/>
    </row>
    <row r="95" spans="3:11">
      <c r="C95" s="92"/>
      <c r="D95" s="92"/>
      <c r="E95" s="92"/>
      <c r="F95" s="92"/>
      <c r="K95" s="92"/>
    </row>
    <row r="96" spans="3:11">
      <c r="C96" s="92"/>
      <c r="D96" s="92"/>
      <c r="E96" s="92"/>
      <c r="F96" s="92"/>
      <c r="K96" s="92"/>
    </row>
    <row r="97" spans="3:11">
      <c r="C97" s="92"/>
      <c r="D97" s="92"/>
      <c r="E97" s="92"/>
      <c r="F97" s="92"/>
      <c r="K97" s="92"/>
    </row>
    <row r="98" spans="3:11">
      <c r="C98" s="92"/>
      <c r="D98" s="92"/>
      <c r="E98" s="92"/>
      <c r="F98" s="92"/>
      <c r="K98" s="92"/>
    </row>
    <row r="99" spans="3:11">
      <c r="C99" s="92"/>
      <c r="D99" s="92"/>
      <c r="E99" s="92"/>
      <c r="F99" s="92"/>
      <c r="K99" s="92"/>
    </row>
    <row r="100" spans="3:11">
      <c r="C100" s="92"/>
      <c r="D100" s="92"/>
      <c r="E100" s="92"/>
      <c r="F100" s="92"/>
      <c r="K100" s="92"/>
    </row>
    <row r="101" spans="3:11">
      <c r="C101" s="92"/>
      <c r="D101" s="92"/>
      <c r="E101" s="92"/>
      <c r="F101" s="92"/>
      <c r="K101" s="92"/>
    </row>
    <row r="102" spans="3:11">
      <c r="C102" s="92"/>
      <c r="D102" s="92"/>
      <c r="E102" s="92"/>
      <c r="F102" s="92"/>
      <c r="K102" s="92"/>
    </row>
    <row r="103" spans="3:11">
      <c r="C103" s="92"/>
      <c r="D103" s="92"/>
      <c r="E103" s="92"/>
      <c r="F103" s="92"/>
      <c r="K103" s="92"/>
    </row>
    <row r="104" spans="3:11">
      <c r="C104" s="92"/>
      <c r="D104" s="92"/>
      <c r="E104" s="92"/>
      <c r="F104" s="92"/>
      <c r="K104" s="92"/>
    </row>
    <row r="105" spans="3:11">
      <c r="C105" s="92"/>
      <c r="D105" s="92"/>
      <c r="E105" s="92"/>
      <c r="F105" s="92"/>
      <c r="K105" s="92"/>
    </row>
    <row r="106" spans="3:11">
      <c r="C106" s="92"/>
      <c r="D106" s="92"/>
      <c r="E106" s="92"/>
      <c r="F106" s="92"/>
      <c r="K106" s="92"/>
    </row>
    <row r="107" spans="3:11">
      <c r="C107" s="92"/>
      <c r="D107" s="92"/>
      <c r="E107" s="92"/>
      <c r="F107" s="92"/>
      <c r="K107" s="92"/>
    </row>
    <row r="108" spans="3:11">
      <c r="C108" s="92"/>
      <c r="D108" s="92"/>
      <c r="E108" s="92"/>
      <c r="F108" s="92"/>
      <c r="K108" s="92"/>
    </row>
    <row r="109" spans="3:11">
      <c r="C109" s="92"/>
      <c r="D109" s="92"/>
      <c r="E109" s="92"/>
      <c r="F109" s="92"/>
      <c r="K109" s="92"/>
    </row>
    <row r="110" spans="3:11">
      <c r="C110" s="92"/>
      <c r="D110" s="92"/>
      <c r="E110" s="92"/>
      <c r="F110" s="92"/>
      <c r="K110" s="92"/>
    </row>
    <row r="111" spans="3:11">
      <c r="C111" s="92"/>
      <c r="D111" s="92"/>
      <c r="E111" s="92"/>
      <c r="F111" s="92"/>
      <c r="K111" s="92"/>
    </row>
    <row r="112" spans="3:11">
      <c r="C112" s="92"/>
      <c r="D112" s="92"/>
      <c r="E112" s="92"/>
      <c r="F112" s="92"/>
      <c r="K112" s="92"/>
    </row>
    <row r="113" spans="3:11">
      <c r="C113" s="92"/>
      <c r="D113" s="92"/>
      <c r="E113" s="92"/>
      <c r="F113" s="92"/>
      <c r="K113" s="92"/>
    </row>
    <row r="114" spans="3:11">
      <c r="C114" s="92"/>
      <c r="D114" s="92"/>
      <c r="E114" s="92"/>
      <c r="F114" s="92"/>
      <c r="K114" s="92"/>
    </row>
    <row r="115" spans="3:11">
      <c r="C115" s="92"/>
      <c r="D115" s="92"/>
      <c r="E115" s="92"/>
      <c r="F115" s="92"/>
      <c r="K115" s="92"/>
    </row>
    <row r="116" spans="3:11">
      <c r="C116" s="92"/>
      <c r="D116" s="92"/>
      <c r="E116" s="92"/>
      <c r="F116" s="92"/>
      <c r="K116" s="92"/>
    </row>
    <row r="117" spans="3:11">
      <c r="C117" s="92"/>
      <c r="D117" s="92"/>
      <c r="E117" s="92"/>
      <c r="F117" s="92"/>
      <c r="K117" s="92"/>
    </row>
    <row r="118" spans="3:11">
      <c r="C118" s="92"/>
      <c r="D118" s="92"/>
      <c r="E118" s="92"/>
      <c r="F118" s="92"/>
      <c r="K118" s="92"/>
    </row>
    <row r="119" spans="3:11">
      <c r="C119" s="92"/>
      <c r="D119" s="92"/>
      <c r="E119" s="92"/>
      <c r="F119" s="92"/>
      <c r="K119" s="92"/>
    </row>
    <row r="120" spans="3:11">
      <c r="C120" s="92"/>
      <c r="D120" s="92"/>
      <c r="E120" s="92"/>
      <c r="F120" s="92"/>
      <c r="K120" s="92"/>
    </row>
    <row r="121" spans="3:11">
      <c r="C121" s="92"/>
      <c r="D121" s="92"/>
      <c r="E121" s="92"/>
      <c r="F121" s="92"/>
      <c r="K121" s="92"/>
    </row>
    <row r="122" spans="3:11">
      <c r="C122" s="92"/>
      <c r="D122" s="92"/>
      <c r="E122" s="92"/>
      <c r="F122" s="92"/>
      <c r="K122" s="92"/>
    </row>
    <row r="123" spans="3:11">
      <c r="C123" s="92"/>
      <c r="D123" s="92"/>
      <c r="E123" s="92"/>
      <c r="F123" s="92"/>
      <c r="K123" s="92"/>
    </row>
    <row r="124" spans="3:11">
      <c r="C124" s="92"/>
      <c r="D124" s="92"/>
      <c r="E124" s="92"/>
      <c r="F124" s="92"/>
      <c r="K124" s="92"/>
    </row>
    <row r="125" spans="3:11">
      <c r="C125" s="92"/>
      <c r="D125" s="92"/>
      <c r="E125" s="92"/>
      <c r="F125" s="92"/>
      <c r="K125" s="92"/>
    </row>
    <row r="126" spans="3:11">
      <c r="C126" s="92"/>
      <c r="D126" s="92"/>
      <c r="E126" s="92"/>
      <c r="F126" s="92"/>
      <c r="K126" s="92"/>
    </row>
    <row r="127" spans="3:11">
      <c r="C127" s="92"/>
      <c r="D127" s="92"/>
      <c r="E127" s="92"/>
      <c r="F127" s="92"/>
      <c r="K127" s="92"/>
    </row>
    <row r="128" spans="3:11">
      <c r="C128" s="92"/>
      <c r="D128" s="92"/>
      <c r="E128" s="92"/>
      <c r="F128" s="92"/>
      <c r="K128" s="92"/>
    </row>
    <row r="129" spans="3:11">
      <c r="C129" s="92"/>
      <c r="D129" s="92"/>
      <c r="E129" s="92"/>
      <c r="F129" s="92"/>
      <c r="K129" s="92"/>
    </row>
    <row r="130" spans="3:11">
      <c r="C130" s="92"/>
      <c r="D130" s="92"/>
      <c r="E130" s="92"/>
      <c r="F130" s="92"/>
      <c r="K130" s="92"/>
    </row>
    <row r="131" spans="3:11">
      <c r="C131" s="92"/>
      <c r="D131" s="92"/>
      <c r="E131" s="92"/>
      <c r="F131" s="92"/>
      <c r="K131" s="92"/>
    </row>
    <row r="132" spans="3:11">
      <c r="C132" s="92"/>
      <c r="D132" s="92"/>
      <c r="E132" s="92"/>
      <c r="F132" s="92"/>
      <c r="K132" s="92"/>
    </row>
    <row r="133" spans="3:11">
      <c r="C133" s="92"/>
      <c r="D133" s="92"/>
      <c r="E133" s="92"/>
      <c r="F133" s="92"/>
      <c r="K133" s="92"/>
    </row>
    <row r="134" spans="3:11">
      <c r="C134" s="92"/>
      <c r="D134" s="92"/>
      <c r="E134" s="92"/>
      <c r="F134" s="92"/>
      <c r="K134" s="92"/>
    </row>
    <row r="135" spans="3:11">
      <c r="C135" s="92"/>
      <c r="D135" s="92"/>
      <c r="E135" s="92"/>
      <c r="F135" s="92"/>
      <c r="K135" s="92"/>
    </row>
    <row r="136" spans="3:11">
      <c r="C136" s="92"/>
      <c r="D136" s="92"/>
      <c r="E136" s="92"/>
      <c r="F136" s="92"/>
      <c r="K136" s="92"/>
    </row>
    <row r="137" spans="3:11">
      <c r="C137" s="92"/>
      <c r="D137" s="92"/>
      <c r="E137" s="92"/>
      <c r="F137" s="92"/>
      <c r="K137" s="92"/>
    </row>
    <row r="138" spans="3:11">
      <c r="C138" s="92"/>
      <c r="D138" s="92"/>
      <c r="E138" s="92"/>
      <c r="F138" s="92"/>
      <c r="K138" s="92"/>
    </row>
    <row r="139" spans="3:11">
      <c r="C139" s="92"/>
      <c r="D139" s="92"/>
      <c r="E139" s="92"/>
      <c r="F139" s="92"/>
      <c r="K139" s="92"/>
    </row>
    <row r="140" spans="3:11">
      <c r="C140" s="92"/>
      <c r="D140" s="92"/>
      <c r="E140" s="92"/>
      <c r="F140" s="92"/>
      <c r="K140" s="92"/>
    </row>
    <row r="141" spans="3:11">
      <c r="C141" s="92"/>
      <c r="D141" s="92"/>
      <c r="E141" s="92"/>
      <c r="F141" s="92"/>
      <c r="K141" s="92"/>
    </row>
    <row r="142" spans="3:11">
      <c r="C142" s="92"/>
      <c r="D142" s="92"/>
      <c r="E142" s="92"/>
      <c r="F142" s="92"/>
      <c r="K142" s="92"/>
    </row>
    <row r="143" spans="3:11">
      <c r="C143" s="92"/>
      <c r="D143" s="92"/>
      <c r="E143" s="92"/>
      <c r="F143" s="92"/>
      <c r="K143" s="92"/>
    </row>
    <row r="144" spans="3:11">
      <c r="C144" s="92"/>
      <c r="D144" s="92"/>
      <c r="E144" s="92"/>
      <c r="F144" s="92"/>
      <c r="K144" s="92"/>
    </row>
    <row r="145" spans="3:11">
      <c r="C145" s="92"/>
      <c r="D145" s="92"/>
      <c r="E145" s="92"/>
      <c r="F145" s="92"/>
      <c r="K145" s="92"/>
    </row>
    <row r="146" spans="3:11">
      <c r="C146" s="92"/>
      <c r="D146" s="92"/>
      <c r="E146" s="92"/>
      <c r="F146" s="92"/>
      <c r="K146" s="92"/>
    </row>
    <row r="147" spans="3:11">
      <c r="C147" s="92"/>
      <c r="D147" s="92"/>
      <c r="E147" s="92"/>
      <c r="F147" s="92"/>
      <c r="K147" s="92"/>
    </row>
    <row r="148" spans="3:11">
      <c r="C148" s="92"/>
      <c r="D148" s="92"/>
      <c r="E148" s="92"/>
      <c r="F148" s="92"/>
      <c r="K148" s="92"/>
    </row>
    <row r="149" spans="3:11">
      <c r="C149" s="92"/>
      <c r="D149" s="92"/>
      <c r="E149" s="92"/>
      <c r="F149" s="92"/>
      <c r="K149" s="92"/>
    </row>
    <row r="150" spans="3:11">
      <c r="C150" s="92"/>
      <c r="D150" s="92"/>
      <c r="E150" s="92"/>
      <c r="F150" s="92"/>
      <c r="K150" s="92"/>
    </row>
    <row r="151" spans="3:11">
      <c r="C151" s="92"/>
      <c r="D151" s="92"/>
      <c r="E151" s="92"/>
      <c r="F151" s="92"/>
      <c r="K151" s="92"/>
    </row>
    <row r="152" spans="3:11">
      <c r="C152" s="92"/>
      <c r="D152" s="92"/>
      <c r="E152" s="92"/>
      <c r="F152" s="92"/>
      <c r="K152" s="92"/>
    </row>
    <row r="153" spans="3:11">
      <c r="C153" s="92"/>
      <c r="D153" s="92"/>
      <c r="E153" s="92"/>
      <c r="F153" s="92"/>
      <c r="K153" s="92"/>
    </row>
    <row r="154" spans="3:11">
      <c r="C154" s="92"/>
      <c r="D154" s="92"/>
      <c r="E154" s="92"/>
      <c r="F154" s="92"/>
      <c r="K154" s="92"/>
    </row>
    <row r="155" spans="3:11">
      <c r="C155" s="92"/>
      <c r="D155" s="92"/>
      <c r="E155" s="92"/>
      <c r="F155" s="92"/>
      <c r="K155" s="92"/>
    </row>
    <row r="156" spans="3:11">
      <c r="C156" s="92"/>
      <c r="D156" s="92"/>
      <c r="E156" s="92"/>
      <c r="F156" s="92"/>
      <c r="K156" s="92"/>
    </row>
    <row r="157" spans="3:11">
      <c r="C157" s="92"/>
      <c r="D157" s="92"/>
      <c r="E157" s="92"/>
      <c r="F157" s="92"/>
      <c r="K157" s="92"/>
    </row>
    <row r="158" spans="3:11">
      <c r="C158" s="92"/>
      <c r="D158" s="92"/>
      <c r="E158" s="92"/>
      <c r="F158" s="92"/>
      <c r="K158" s="92"/>
    </row>
    <row r="159" spans="3:11">
      <c r="C159" s="92"/>
      <c r="D159" s="92"/>
      <c r="E159" s="92"/>
      <c r="F159" s="92"/>
      <c r="K159" s="92"/>
    </row>
    <row r="160" spans="3:11">
      <c r="C160" s="92"/>
      <c r="D160" s="92"/>
      <c r="E160" s="92"/>
      <c r="F160" s="92"/>
      <c r="K160" s="92"/>
    </row>
    <row r="161" spans="3:11">
      <c r="C161" s="92"/>
      <c r="D161" s="92"/>
      <c r="E161" s="92"/>
      <c r="F161" s="92"/>
      <c r="K161" s="92"/>
    </row>
    <row r="162" spans="3:11">
      <c r="C162" s="92"/>
      <c r="D162" s="92"/>
      <c r="E162" s="92"/>
      <c r="F162" s="92"/>
      <c r="K162" s="92"/>
    </row>
    <row r="163" spans="3:11">
      <c r="C163" s="92"/>
      <c r="D163" s="92"/>
      <c r="E163" s="92"/>
      <c r="F163" s="92"/>
      <c r="K163" s="92"/>
    </row>
    <row r="164" spans="3:11">
      <c r="C164" s="92"/>
      <c r="D164" s="92"/>
      <c r="E164" s="92"/>
      <c r="F164" s="92"/>
      <c r="K164" s="92"/>
    </row>
    <row r="165" spans="3:11">
      <c r="C165" s="92"/>
      <c r="D165" s="92"/>
      <c r="E165" s="92"/>
      <c r="F165" s="92"/>
      <c r="K165" s="92"/>
    </row>
    <row r="166" spans="3:11">
      <c r="C166" s="92"/>
      <c r="D166" s="92"/>
      <c r="E166" s="92"/>
      <c r="F166" s="92"/>
      <c r="K166" s="92"/>
    </row>
    <row r="167" spans="3:11">
      <c r="C167" s="92"/>
      <c r="D167" s="92"/>
      <c r="E167" s="92"/>
      <c r="F167" s="92"/>
      <c r="K167" s="92"/>
    </row>
    <row r="168" spans="3:11">
      <c r="C168" s="92"/>
      <c r="D168" s="92"/>
      <c r="E168" s="92"/>
      <c r="F168" s="92"/>
      <c r="K168" s="92"/>
    </row>
    <row r="169" spans="3:11">
      <c r="C169" s="92"/>
      <c r="D169" s="92"/>
      <c r="E169" s="92"/>
      <c r="F169" s="92"/>
      <c r="K169" s="92"/>
    </row>
    <row r="170" spans="3:11">
      <c r="C170" s="92"/>
      <c r="D170" s="92"/>
      <c r="E170" s="92"/>
      <c r="F170" s="92"/>
      <c r="K170" s="92"/>
    </row>
    <row r="171" spans="3:11">
      <c r="C171" s="92"/>
      <c r="D171" s="92"/>
      <c r="E171" s="92"/>
      <c r="F171" s="92"/>
      <c r="K171" s="92"/>
    </row>
    <row r="172" spans="3:11">
      <c r="C172" s="92"/>
      <c r="D172" s="92"/>
      <c r="E172" s="92"/>
      <c r="F172" s="92"/>
      <c r="K172" s="92"/>
    </row>
    <row r="173" spans="3:11">
      <c r="C173" s="92"/>
      <c r="D173" s="92"/>
      <c r="E173" s="92"/>
      <c r="F173" s="92"/>
      <c r="K173" s="92"/>
    </row>
    <row r="174" spans="3:11">
      <c r="C174" s="92"/>
      <c r="D174" s="92"/>
      <c r="E174" s="92"/>
      <c r="F174" s="92"/>
      <c r="K174" s="92"/>
    </row>
    <row r="175" spans="3:11">
      <c r="C175" s="92"/>
      <c r="D175" s="92"/>
      <c r="E175" s="92"/>
      <c r="F175" s="92"/>
      <c r="K175" s="92"/>
    </row>
    <row r="176" spans="3:11">
      <c r="C176" s="92"/>
      <c r="D176" s="92"/>
      <c r="E176" s="92"/>
      <c r="F176" s="92"/>
      <c r="K176" s="92"/>
    </row>
    <row r="177" spans="3:11">
      <c r="C177" s="92"/>
      <c r="D177" s="92"/>
      <c r="E177" s="92"/>
      <c r="F177" s="92"/>
      <c r="K177" s="92"/>
    </row>
    <row r="178" spans="3:11">
      <c r="C178" s="92"/>
      <c r="D178" s="92"/>
      <c r="E178" s="92"/>
      <c r="F178" s="92"/>
      <c r="K178" s="92"/>
    </row>
    <row r="179" spans="3:11">
      <c r="C179" s="92"/>
      <c r="D179" s="92"/>
      <c r="E179" s="92"/>
      <c r="F179" s="92"/>
      <c r="K179" s="92"/>
    </row>
    <row r="180" spans="3:11">
      <c r="C180" s="92"/>
      <c r="D180" s="92"/>
      <c r="E180" s="92"/>
      <c r="F180" s="92"/>
      <c r="K180" s="92"/>
    </row>
    <row r="181" spans="3:11">
      <c r="C181" s="92"/>
      <c r="D181" s="92"/>
      <c r="E181" s="92"/>
      <c r="F181" s="92"/>
      <c r="K181" s="92"/>
    </row>
    <row r="182" spans="3:11">
      <c r="C182" s="92"/>
      <c r="D182" s="92"/>
      <c r="E182" s="92"/>
      <c r="F182" s="92"/>
      <c r="K182" s="92"/>
    </row>
    <row r="183" spans="3:11">
      <c r="C183" s="92"/>
      <c r="D183" s="92"/>
      <c r="E183" s="92"/>
      <c r="F183" s="92"/>
      <c r="K183" s="92"/>
    </row>
    <row r="184" spans="3:11">
      <c r="C184" s="92"/>
      <c r="D184" s="92"/>
      <c r="E184" s="92"/>
      <c r="F184" s="92"/>
      <c r="K184" s="92"/>
    </row>
    <row r="185" spans="3:11">
      <c r="C185" s="92"/>
      <c r="D185" s="92"/>
      <c r="E185" s="92"/>
      <c r="F185" s="92"/>
      <c r="K185" s="92"/>
    </row>
    <row r="186" spans="3:11">
      <c r="C186" s="92"/>
      <c r="D186" s="92"/>
      <c r="E186" s="92"/>
      <c r="F186" s="92"/>
      <c r="K186" s="92"/>
    </row>
    <row r="187" spans="3:11">
      <c r="C187" s="92"/>
      <c r="D187" s="92"/>
      <c r="E187" s="92"/>
      <c r="F187" s="92"/>
      <c r="K187" s="92"/>
    </row>
    <row r="188" spans="3:11">
      <c r="C188" s="92"/>
      <c r="D188" s="92"/>
      <c r="E188" s="92"/>
      <c r="F188" s="92"/>
      <c r="K188" s="92"/>
    </row>
    <row r="189" spans="3:11">
      <c r="C189" s="92"/>
      <c r="D189" s="92"/>
      <c r="E189" s="92"/>
      <c r="F189" s="92"/>
      <c r="K189" s="92"/>
    </row>
    <row r="190" spans="3:11">
      <c r="C190" s="92"/>
      <c r="D190" s="92"/>
      <c r="E190" s="92"/>
      <c r="F190" s="92"/>
      <c r="K190" s="92"/>
    </row>
    <row r="191" spans="3:11">
      <c r="C191" s="92"/>
      <c r="D191" s="92"/>
      <c r="E191" s="92"/>
      <c r="F191" s="92"/>
      <c r="K191" s="92"/>
    </row>
    <row r="192" spans="3:11">
      <c r="C192" s="92"/>
      <c r="D192" s="92"/>
      <c r="E192" s="92"/>
      <c r="F192" s="92"/>
      <c r="K192" s="92"/>
    </row>
    <row r="193" spans="3:11">
      <c r="C193" s="92"/>
      <c r="D193" s="92"/>
      <c r="E193" s="92"/>
      <c r="F193" s="92"/>
      <c r="K193" s="92"/>
    </row>
    <row r="194" spans="3:11">
      <c r="C194" s="92"/>
      <c r="D194" s="92"/>
      <c r="E194" s="92"/>
      <c r="F194" s="92"/>
      <c r="K194" s="92"/>
    </row>
    <row r="195" spans="3:11">
      <c r="C195" s="92"/>
      <c r="D195" s="92"/>
      <c r="E195" s="92"/>
      <c r="F195" s="92"/>
      <c r="K195" s="92"/>
    </row>
    <row r="196" spans="3:11">
      <c r="C196" s="92"/>
      <c r="D196" s="92"/>
      <c r="E196" s="92"/>
      <c r="F196" s="92"/>
      <c r="K196" s="92"/>
    </row>
    <row r="197" spans="3:11">
      <c r="C197" s="92"/>
      <c r="D197" s="92"/>
      <c r="E197" s="92"/>
      <c r="F197" s="92"/>
      <c r="K197" s="92"/>
    </row>
    <row r="198" spans="3:11">
      <c r="C198" s="92"/>
      <c r="D198" s="92"/>
      <c r="E198" s="92"/>
      <c r="F198" s="92"/>
      <c r="K198" s="92"/>
    </row>
    <row r="199" spans="3:11">
      <c r="C199" s="92"/>
      <c r="D199" s="92"/>
      <c r="E199" s="92"/>
      <c r="F199" s="92"/>
      <c r="K199" s="92"/>
    </row>
    <row r="200" spans="3:11">
      <c r="C200" s="92"/>
      <c r="D200" s="92"/>
      <c r="E200" s="92"/>
      <c r="F200" s="92"/>
      <c r="K200" s="92"/>
    </row>
    <row r="201" spans="3:11">
      <c r="C201" s="92"/>
      <c r="D201" s="92"/>
      <c r="E201" s="92"/>
      <c r="F201" s="92"/>
      <c r="K201" s="92"/>
    </row>
    <row r="202" spans="3:11">
      <c r="C202" s="92"/>
      <c r="D202" s="92"/>
      <c r="E202" s="92"/>
      <c r="F202" s="92"/>
      <c r="K202" s="92"/>
    </row>
    <row r="203" spans="3:11">
      <c r="C203" s="92"/>
      <c r="D203" s="92"/>
      <c r="E203" s="92"/>
      <c r="F203" s="92"/>
      <c r="K203" s="92"/>
    </row>
    <row r="204" spans="3:11">
      <c r="C204" s="92"/>
      <c r="D204" s="92"/>
      <c r="E204" s="92"/>
      <c r="F204" s="92"/>
      <c r="K204" s="92"/>
    </row>
    <row r="205" spans="3:11">
      <c r="C205" s="92"/>
      <c r="D205" s="92"/>
      <c r="E205" s="92"/>
      <c r="F205" s="92"/>
      <c r="K205" s="92"/>
    </row>
    <row r="206" spans="3:11">
      <c r="C206" s="92"/>
      <c r="D206" s="92"/>
      <c r="E206" s="92"/>
      <c r="F206" s="92"/>
      <c r="K206" s="92"/>
    </row>
    <row r="207" spans="3:11">
      <c r="C207" s="92"/>
      <c r="D207" s="92"/>
      <c r="E207" s="92"/>
      <c r="F207" s="92"/>
      <c r="K207" s="92"/>
    </row>
    <row r="208" spans="3:11">
      <c r="C208" s="92"/>
      <c r="D208" s="92"/>
      <c r="E208" s="92"/>
      <c r="F208" s="92"/>
      <c r="K208" s="92"/>
    </row>
    <row r="209" spans="3:11">
      <c r="C209" s="92"/>
      <c r="D209" s="92"/>
      <c r="E209" s="92"/>
      <c r="F209" s="92"/>
      <c r="K209" s="92"/>
    </row>
    <row r="210" spans="3:11">
      <c r="C210" s="92"/>
      <c r="D210" s="92"/>
      <c r="E210" s="92"/>
      <c r="F210" s="92"/>
      <c r="K210" s="92"/>
    </row>
    <row r="211" spans="3:11">
      <c r="C211" s="92"/>
      <c r="D211" s="92"/>
      <c r="E211" s="92"/>
      <c r="F211" s="92"/>
      <c r="K211" s="92"/>
    </row>
    <row r="212" spans="3:11">
      <c r="C212" s="92"/>
      <c r="D212" s="92"/>
      <c r="E212" s="92"/>
      <c r="F212" s="92"/>
      <c r="K212" s="92"/>
    </row>
    <row r="213" spans="3:11">
      <c r="C213" s="92"/>
      <c r="D213" s="92"/>
      <c r="E213" s="92"/>
      <c r="F213" s="92"/>
      <c r="K213" s="92"/>
    </row>
    <row r="214" spans="3:11">
      <c r="C214" s="92"/>
      <c r="D214" s="92"/>
      <c r="E214" s="92"/>
      <c r="F214" s="92"/>
      <c r="K214" s="92"/>
    </row>
    <row r="215" spans="3:11">
      <c r="C215" s="92"/>
      <c r="D215" s="92"/>
      <c r="E215" s="92"/>
      <c r="F215" s="92"/>
      <c r="K215" s="92"/>
    </row>
    <row r="216" spans="3:11">
      <c r="C216" s="92"/>
      <c r="D216" s="92"/>
      <c r="E216" s="92"/>
      <c r="F216" s="92"/>
      <c r="K216" s="92"/>
    </row>
    <row r="217" spans="3:11">
      <c r="C217" s="92"/>
      <c r="D217" s="92"/>
      <c r="E217" s="92"/>
      <c r="F217" s="92"/>
      <c r="K217" s="92"/>
    </row>
    <row r="218" spans="3:11">
      <c r="C218" s="92"/>
      <c r="D218" s="92"/>
      <c r="E218" s="92"/>
      <c r="F218" s="92"/>
      <c r="K218" s="92"/>
    </row>
    <row r="219" spans="3:11">
      <c r="C219" s="92"/>
      <c r="D219" s="92"/>
      <c r="E219" s="92"/>
      <c r="F219" s="92"/>
      <c r="K219" s="92"/>
    </row>
    <row r="220" spans="3:11">
      <c r="C220" s="92"/>
      <c r="D220" s="92"/>
      <c r="E220" s="92"/>
      <c r="F220" s="92"/>
      <c r="K220" s="92"/>
    </row>
    <row r="221" spans="3:11">
      <c r="C221" s="92"/>
      <c r="D221" s="92"/>
      <c r="E221" s="92"/>
      <c r="F221" s="92"/>
      <c r="K221" s="92"/>
    </row>
    <row r="222" spans="3:11">
      <c r="C222" s="92"/>
      <c r="D222" s="92"/>
      <c r="E222" s="92"/>
      <c r="F222" s="92"/>
      <c r="K222" s="92"/>
    </row>
    <row r="223" spans="3:11">
      <c r="C223" s="92"/>
      <c r="D223" s="92"/>
      <c r="E223" s="92"/>
      <c r="F223" s="92"/>
      <c r="K223" s="92"/>
    </row>
    <row r="224" spans="3:11">
      <c r="C224" s="92"/>
      <c r="D224" s="92"/>
      <c r="E224" s="92"/>
      <c r="F224" s="92"/>
      <c r="K224" s="92"/>
    </row>
    <row r="225" spans="3:11">
      <c r="C225" s="92"/>
      <c r="D225" s="92"/>
      <c r="E225" s="92"/>
      <c r="F225" s="92"/>
      <c r="K225" s="92"/>
    </row>
    <row r="226" spans="3:11">
      <c r="C226" s="92"/>
      <c r="D226" s="92"/>
      <c r="E226" s="92"/>
      <c r="F226" s="92"/>
      <c r="K226" s="92"/>
    </row>
    <row r="227" spans="3:11">
      <c r="C227" s="92"/>
      <c r="D227" s="92"/>
      <c r="E227" s="92"/>
      <c r="F227" s="92"/>
      <c r="K227" s="92"/>
    </row>
    <row r="228" spans="3:11">
      <c r="C228" s="92"/>
      <c r="D228" s="92"/>
      <c r="E228" s="92"/>
      <c r="F228" s="92"/>
      <c r="K228" s="92"/>
    </row>
  </sheetData>
  <phoneticPr fontId="29" type="noConversion"/>
  <hyperlinks>
    <hyperlink ref="K14" r:id="rId1" xr:uid="{00000000-0004-0000-0100-000000000000}"/>
    <hyperlink ref="K15" r:id="rId2" xr:uid="{00000000-0004-0000-0100-000001000000}"/>
  </hyperlinks>
  <pageMargins left="0.7" right="0.7" top="0.75" bottom="0.75" header="0" footer="0"/>
  <pageSetup orientation="portrait" r:id="rId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245"/>
  <sheetViews>
    <sheetView zoomScaleNormal="100" workbookViewId="0">
      <selection activeCell="F40" sqref="F40"/>
    </sheetView>
  </sheetViews>
  <sheetFormatPr baseColWidth="10" defaultColWidth="12.6640625" defaultRowHeight="15"/>
  <cols>
    <col min="1" max="1" width="10" style="55" customWidth="1"/>
    <col min="2" max="2" width="4.83203125" style="91" bestFit="1" customWidth="1"/>
    <col min="3" max="3" width="14.1640625" style="55" customWidth="1"/>
    <col min="4" max="4" width="14" style="55" customWidth="1"/>
    <col min="5" max="5" width="10" style="55" customWidth="1"/>
    <col min="6" max="6" width="21.5" style="55" bestFit="1" customWidth="1"/>
    <col min="7" max="9" width="10" style="91" customWidth="1"/>
    <col min="10" max="10" width="14.5" style="91" bestFit="1" customWidth="1"/>
    <col min="11" max="11" width="27.6640625" style="55" customWidth="1"/>
    <col min="12" max="12" width="47.6640625" style="55" customWidth="1"/>
    <col min="13" max="24" width="10" style="55" customWidth="1"/>
    <col min="25" max="16384" width="12.6640625" style="55"/>
  </cols>
  <sheetData>
    <row r="1" spans="1:24">
      <c r="A1" s="97"/>
      <c r="B1" s="98">
        <v>2024</v>
      </c>
      <c r="C1" s="97"/>
      <c r="D1" s="97"/>
      <c r="E1" s="97"/>
      <c r="F1" s="97"/>
      <c r="G1" s="99"/>
      <c r="H1" s="99"/>
      <c r="I1" s="99"/>
      <c r="J1" s="99"/>
      <c r="K1" s="97"/>
      <c r="L1" s="54"/>
    </row>
    <row r="2" spans="1:24">
      <c r="A2" s="100"/>
      <c r="B2" s="101" t="s">
        <v>182</v>
      </c>
      <c r="C2" s="102" t="s">
        <v>183</v>
      </c>
      <c r="D2" s="102" t="s">
        <v>184</v>
      </c>
      <c r="E2" s="102" t="s">
        <v>185</v>
      </c>
      <c r="F2" s="102" t="s">
        <v>5</v>
      </c>
      <c r="G2" s="101" t="s">
        <v>186</v>
      </c>
      <c r="H2" s="101" t="s">
        <v>187</v>
      </c>
      <c r="I2" s="101" t="s">
        <v>188</v>
      </c>
      <c r="J2" s="103" t="s">
        <v>189</v>
      </c>
      <c r="K2" s="104" t="s">
        <v>7</v>
      </c>
      <c r="L2" s="59" t="s">
        <v>194</v>
      </c>
      <c r="M2" s="92"/>
      <c r="N2" s="92"/>
      <c r="O2" s="92"/>
      <c r="P2" s="92"/>
      <c r="Q2" s="92"/>
      <c r="R2" s="92"/>
      <c r="S2" s="92"/>
      <c r="T2" s="92"/>
      <c r="U2" s="92"/>
      <c r="V2" s="92"/>
      <c r="W2" s="92"/>
      <c r="X2" s="92"/>
    </row>
    <row r="3" spans="1:24" s="67" customFormat="1">
      <c r="A3" s="73" t="s">
        <v>195</v>
      </c>
      <c r="B3" s="61" t="s">
        <v>92</v>
      </c>
      <c r="C3" s="131" t="s">
        <v>1137</v>
      </c>
      <c r="D3" s="105" t="s">
        <v>121</v>
      </c>
      <c r="E3" s="105" t="s">
        <v>122</v>
      </c>
      <c r="F3" s="105" t="s">
        <v>64</v>
      </c>
      <c r="G3" s="64" t="s">
        <v>11</v>
      </c>
      <c r="H3" s="124" t="s">
        <v>199</v>
      </c>
      <c r="I3" s="125" t="s">
        <v>23</v>
      </c>
      <c r="J3" s="125" t="s">
        <v>1138</v>
      </c>
      <c r="K3" s="132" t="s">
        <v>123</v>
      </c>
      <c r="L3" s="133"/>
      <c r="M3" s="68"/>
    </row>
    <row r="4" spans="1:24">
      <c r="A4" s="84">
        <v>1</v>
      </c>
      <c r="B4" s="79" t="s">
        <v>92</v>
      </c>
      <c r="C4" s="76" t="s">
        <v>238</v>
      </c>
      <c r="D4" s="304" t="s">
        <v>241</v>
      </c>
      <c r="E4" s="304" t="s">
        <v>636</v>
      </c>
      <c r="F4" s="304" t="s">
        <v>81</v>
      </c>
      <c r="G4" s="276" t="s">
        <v>21</v>
      </c>
      <c r="H4" s="276" t="s">
        <v>46</v>
      </c>
      <c r="I4" s="276" t="s">
        <v>23</v>
      </c>
      <c r="J4" s="276" t="s">
        <v>1139</v>
      </c>
      <c r="K4" s="305" t="s">
        <v>242</v>
      </c>
      <c r="L4" s="311" t="s">
        <v>243</v>
      </c>
    </row>
    <row r="5" spans="1:24">
      <c r="A5" s="84">
        <v>2</v>
      </c>
      <c r="B5" s="79" t="s">
        <v>92</v>
      </c>
      <c r="C5" s="76" t="s">
        <v>238</v>
      </c>
      <c r="D5" s="305" t="s">
        <v>244</v>
      </c>
      <c r="E5" s="305" t="s">
        <v>245</v>
      </c>
      <c r="F5" s="305" t="s">
        <v>246</v>
      </c>
      <c r="G5" s="279" t="s">
        <v>11</v>
      </c>
      <c r="H5" s="279" t="s">
        <v>199</v>
      </c>
      <c r="I5" s="279" t="s">
        <v>8</v>
      </c>
      <c r="J5" s="279" t="s">
        <v>204</v>
      </c>
      <c r="K5" s="305" t="s">
        <v>247</v>
      </c>
      <c r="L5" s="311" t="s">
        <v>248</v>
      </c>
    </row>
    <row r="6" spans="1:24">
      <c r="A6" s="84">
        <v>3</v>
      </c>
      <c r="B6" s="79" t="s">
        <v>92</v>
      </c>
      <c r="C6" s="76" t="s">
        <v>238</v>
      </c>
      <c r="D6" s="305" t="s">
        <v>254</v>
      </c>
      <c r="E6" s="305" t="s">
        <v>255</v>
      </c>
      <c r="F6" s="305" t="s">
        <v>1140</v>
      </c>
      <c r="G6" s="279" t="s">
        <v>38</v>
      </c>
      <c r="H6" s="279" t="s">
        <v>199</v>
      </c>
      <c r="I6" s="279" t="s">
        <v>23</v>
      </c>
      <c r="J6" s="279" t="s">
        <v>256</v>
      </c>
      <c r="K6" s="305" t="s">
        <v>257</v>
      </c>
      <c r="L6" s="311" t="s">
        <v>258</v>
      </c>
    </row>
    <row r="7" spans="1:24">
      <c r="A7" s="84">
        <v>4</v>
      </c>
      <c r="B7" s="79" t="s">
        <v>92</v>
      </c>
      <c r="C7" s="76" t="s">
        <v>238</v>
      </c>
      <c r="D7" s="305" t="s">
        <v>259</v>
      </c>
      <c r="E7" s="305" t="s">
        <v>260</v>
      </c>
      <c r="F7" s="305" t="s">
        <v>261</v>
      </c>
      <c r="G7" s="279" t="s">
        <v>11</v>
      </c>
      <c r="H7" s="279" t="s">
        <v>199</v>
      </c>
      <c r="I7" s="279" t="s">
        <v>23</v>
      </c>
      <c r="J7" s="279" t="s">
        <v>213</v>
      </c>
      <c r="K7" s="305" t="s">
        <v>262</v>
      </c>
      <c r="L7" s="311"/>
    </row>
    <row r="8" spans="1:24">
      <c r="A8" s="84">
        <v>5</v>
      </c>
      <c r="B8" s="79" t="s">
        <v>92</v>
      </c>
      <c r="C8" s="76" t="s">
        <v>238</v>
      </c>
      <c r="D8" s="280" t="s">
        <v>263</v>
      </c>
      <c r="E8" s="280" t="s">
        <v>264</v>
      </c>
      <c r="F8" s="280" t="s">
        <v>265</v>
      </c>
      <c r="G8" s="302" t="s">
        <v>38</v>
      </c>
      <c r="H8" s="302" t="s">
        <v>111</v>
      </c>
      <c r="I8" s="302" t="s">
        <v>8</v>
      </c>
      <c r="J8" s="302" t="s">
        <v>111</v>
      </c>
      <c r="K8" s="280" t="s">
        <v>266</v>
      </c>
      <c r="L8" s="295" t="s">
        <v>267</v>
      </c>
    </row>
    <row r="9" spans="1:24">
      <c r="A9" s="84">
        <v>6</v>
      </c>
      <c r="B9" s="79" t="s">
        <v>92</v>
      </c>
      <c r="C9" s="76" t="s">
        <v>238</v>
      </c>
      <c r="D9" s="280" t="s">
        <v>268</v>
      </c>
      <c r="E9" s="280" t="s">
        <v>269</v>
      </c>
      <c r="F9" s="280" t="s">
        <v>270</v>
      </c>
      <c r="G9" s="302" t="s">
        <v>38</v>
      </c>
      <c r="H9" s="302" t="s">
        <v>111</v>
      </c>
      <c r="I9" s="302" t="s">
        <v>23</v>
      </c>
      <c r="J9" s="302" t="s">
        <v>111</v>
      </c>
      <c r="K9" s="280" t="s">
        <v>271</v>
      </c>
      <c r="L9" s="310" t="s">
        <v>272</v>
      </c>
    </row>
    <row r="10" spans="1:24">
      <c r="A10" s="84">
        <v>7</v>
      </c>
      <c r="B10" s="79" t="s">
        <v>92</v>
      </c>
      <c r="C10" s="76" t="s">
        <v>238</v>
      </c>
      <c r="D10" s="280" t="s">
        <v>1141</v>
      </c>
      <c r="E10" s="280" t="s">
        <v>1142</v>
      </c>
      <c r="F10" s="280" t="s">
        <v>1143</v>
      </c>
      <c r="G10" s="302" t="s">
        <v>952</v>
      </c>
      <c r="H10" s="302" t="s">
        <v>1144</v>
      </c>
      <c r="I10" s="302" t="s">
        <v>1145</v>
      </c>
      <c r="J10" s="302" t="s">
        <v>1146</v>
      </c>
      <c r="K10" s="298" t="s">
        <v>1147</v>
      </c>
      <c r="L10" s="280"/>
    </row>
    <row r="11" spans="1:24">
      <c r="A11" s="525">
        <v>8</v>
      </c>
      <c r="B11" s="526" t="s">
        <v>92</v>
      </c>
      <c r="C11" s="527" t="s">
        <v>1148</v>
      </c>
      <c r="D11" s="528" t="s">
        <v>1149</v>
      </c>
      <c r="E11" s="528" t="s">
        <v>1150</v>
      </c>
      <c r="F11" s="528" t="s">
        <v>1151</v>
      </c>
      <c r="G11" s="529" t="s">
        <v>21</v>
      </c>
      <c r="H11" s="529" t="s">
        <v>46</v>
      </c>
      <c r="I11" s="529" t="s">
        <v>1152</v>
      </c>
      <c r="J11" s="529" t="s">
        <v>1153</v>
      </c>
      <c r="K11" s="530" t="s">
        <v>1154</v>
      </c>
      <c r="L11" s="80" t="s">
        <v>1155</v>
      </c>
    </row>
    <row r="12" spans="1:24">
      <c r="A12" s="525">
        <v>9</v>
      </c>
      <c r="B12" s="526" t="s">
        <v>92</v>
      </c>
      <c r="C12" s="527" t="s">
        <v>1156</v>
      </c>
      <c r="D12" s="530" t="s">
        <v>1157</v>
      </c>
      <c r="E12" s="528" t="s">
        <v>1158</v>
      </c>
      <c r="F12" s="530" t="s">
        <v>1159</v>
      </c>
      <c r="G12" s="531" t="s">
        <v>1160</v>
      </c>
      <c r="H12" s="531" t="s">
        <v>46</v>
      </c>
      <c r="I12" s="531" t="s">
        <v>8</v>
      </c>
      <c r="J12" s="531" t="s">
        <v>1161</v>
      </c>
      <c r="K12" s="530" t="s">
        <v>958</v>
      </c>
      <c r="L12" s="80"/>
    </row>
    <row r="13" spans="1:24">
      <c r="A13" s="525">
        <v>10</v>
      </c>
      <c r="B13" s="526" t="s">
        <v>92</v>
      </c>
      <c r="C13" s="527" t="s">
        <v>1148</v>
      </c>
      <c r="D13" s="528" t="s">
        <v>1162</v>
      </c>
      <c r="E13" s="528" t="s">
        <v>1163</v>
      </c>
      <c r="F13" s="528" t="s">
        <v>1164</v>
      </c>
      <c r="G13" s="531" t="s">
        <v>38</v>
      </c>
      <c r="H13" s="531" t="s">
        <v>111</v>
      </c>
      <c r="I13" s="531" t="s">
        <v>8</v>
      </c>
      <c r="J13" s="532" t="s">
        <v>1165</v>
      </c>
      <c r="K13" s="530" t="s">
        <v>1166</v>
      </c>
      <c r="L13" s="80" t="s">
        <v>1167</v>
      </c>
    </row>
    <row r="14" spans="1:24" ht="16">
      <c r="A14" s="525">
        <v>11</v>
      </c>
      <c r="B14" s="526" t="s">
        <v>92</v>
      </c>
      <c r="C14" s="527" t="s">
        <v>1168</v>
      </c>
      <c r="D14" s="533" t="s">
        <v>1169</v>
      </c>
      <c r="E14" s="528" t="s">
        <v>1170</v>
      </c>
      <c r="F14" s="533" t="s">
        <v>54</v>
      </c>
      <c r="G14" s="532" t="s">
        <v>11</v>
      </c>
      <c r="H14" s="532" t="s">
        <v>111</v>
      </c>
      <c r="I14" s="534" t="s">
        <v>8</v>
      </c>
      <c r="J14" s="532" t="s">
        <v>1165</v>
      </c>
      <c r="K14" s="530" t="s">
        <v>1171</v>
      </c>
      <c r="L14" s="80"/>
    </row>
    <row r="15" spans="1:24">
      <c r="A15" s="525">
        <v>12</v>
      </c>
      <c r="B15" s="526" t="s">
        <v>92</v>
      </c>
      <c r="C15" s="527" t="s">
        <v>1148</v>
      </c>
      <c r="D15" s="533" t="s">
        <v>1172</v>
      </c>
      <c r="E15" s="535" t="s">
        <v>1173</v>
      </c>
      <c r="F15" s="533" t="s">
        <v>401</v>
      </c>
      <c r="G15" s="531" t="s">
        <v>38</v>
      </c>
      <c r="H15" s="531" t="s">
        <v>46</v>
      </c>
      <c r="I15" s="531" t="s">
        <v>23</v>
      </c>
      <c r="J15" s="531" t="s">
        <v>1174</v>
      </c>
      <c r="K15" s="530" t="s">
        <v>1175</v>
      </c>
      <c r="L15" s="80"/>
    </row>
    <row r="16" spans="1:24">
      <c r="A16" s="536"/>
      <c r="B16" s="537"/>
      <c r="C16" s="538"/>
      <c r="D16" s="539"/>
      <c r="E16" s="540"/>
      <c r="F16" s="539"/>
      <c r="G16" s="541"/>
      <c r="H16" s="541"/>
      <c r="I16" s="542"/>
      <c r="J16" s="541"/>
      <c r="K16" s="543"/>
      <c r="L16" s="544"/>
    </row>
    <row r="17" spans="1:12">
      <c r="A17" s="91"/>
      <c r="C17" s="91"/>
      <c r="D17" s="91"/>
      <c r="E17" s="91"/>
      <c r="F17" s="91"/>
      <c r="K17" s="91"/>
      <c r="L17" s="91"/>
    </row>
    <row r="18" spans="1:12">
      <c r="A18" s="91"/>
      <c r="C18" s="91"/>
      <c r="D18" s="91"/>
      <c r="E18" s="91"/>
      <c r="F18" s="91"/>
      <c r="K18" s="91"/>
      <c r="L18" s="91"/>
    </row>
    <row r="19" spans="1:12">
      <c r="A19" s="91"/>
      <c r="C19" s="91"/>
      <c r="D19" s="91"/>
      <c r="E19" s="91"/>
      <c r="F19" s="91"/>
      <c r="K19" s="91"/>
      <c r="L19" s="91"/>
    </row>
    <row r="20" spans="1:12">
      <c r="C20" s="92"/>
      <c r="D20" s="92"/>
      <c r="E20" s="92"/>
      <c r="F20" s="92"/>
      <c r="K20" s="92"/>
    </row>
    <row r="21" spans="1:12">
      <c r="A21" s="118"/>
      <c r="B21" s="119"/>
      <c r="C21" s="87" t="s">
        <v>186</v>
      </c>
      <c r="D21" s="87" t="s">
        <v>228</v>
      </c>
      <c r="E21" s="118"/>
      <c r="F21" s="87" t="s">
        <v>187</v>
      </c>
      <c r="G21" s="87" t="s">
        <v>228</v>
      </c>
      <c r="H21" s="119"/>
      <c r="I21" s="88" t="s">
        <v>188</v>
      </c>
      <c r="J21" s="88" t="s">
        <v>228</v>
      </c>
      <c r="K21" s="120"/>
    </row>
    <row r="22" spans="1:12">
      <c r="A22" s="118"/>
      <c r="B22" s="119"/>
      <c r="C22" s="121" t="s">
        <v>21</v>
      </c>
      <c r="D22" s="90">
        <f>COUNTIF(G3:G19,"G")</f>
        <v>2</v>
      </c>
      <c r="E22" s="118"/>
      <c r="F22" s="106" t="s">
        <v>46</v>
      </c>
      <c r="G22" s="79">
        <f>COUNTIF(H3:H19,"EU")</f>
        <v>4</v>
      </c>
      <c r="H22" s="119"/>
      <c r="I22" s="106" t="s">
        <v>23</v>
      </c>
      <c r="J22" s="69">
        <f>COUNTIF(I3:I19,"M")</f>
        <v>8</v>
      </c>
      <c r="K22" s="120"/>
    </row>
    <row r="23" spans="1:12">
      <c r="A23" s="118"/>
      <c r="B23" s="119"/>
      <c r="C23" s="121" t="s">
        <v>38</v>
      </c>
      <c r="D23" s="90">
        <f>COUNTIF(G3:G19,"U")</f>
        <v>6</v>
      </c>
      <c r="E23" s="118"/>
      <c r="F23" s="106" t="s">
        <v>199</v>
      </c>
      <c r="G23" s="79">
        <f>COUNTIF(H3:H19,"Asia")</f>
        <v>5</v>
      </c>
      <c r="H23" s="119"/>
      <c r="I23" s="106" t="s">
        <v>8</v>
      </c>
      <c r="J23" s="69">
        <f>COUNTIF(I3:I19,"F")</f>
        <v>5</v>
      </c>
      <c r="K23" s="120"/>
    </row>
    <row r="24" spans="1:12">
      <c r="A24" s="118"/>
      <c r="B24" s="119"/>
      <c r="C24" s="121" t="s">
        <v>11</v>
      </c>
      <c r="D24" s="90">
        <f>COUNTIF(G3:G19,"I")</f>
        <v>5</v>
      </c>
      <c r="E24" s="118"/>
      <c r="F24" s="106" t="s">
        <v>111</v>
      </c>
      <c r="G24" s="79">
        <f>COUNTIF(H3:H19,"US")</f>
        <v>4</v>
      </c>
      <c r="H24" s="119"/>
      <c r="I24" s="106"/>
      <c r="J24" s="106"/>
      <c r="K24" s="120"/>
    </row>
    <row r="25" spans="1:12">
      <c r="A25" s="118"/>
      <c r="B25" s="119"/>
      <c r="C25" s="118"/>
      <c r="D25" s="119">
        <f>D22+D23+D24</f>
        <v>13</v>
      </c>
      <c r="E25" s="119"/>
      <c r="F25" s="119"/>
      <c r="G25" s="119">
        <f>G22+G23+G24</f>
        <v>13</v>
      </c>
      <c r="H25" s="119"/>
      <c r="I25" s="119"/>
      <c r="J25" s="119">
        <f>J22+J23+J24</f>
        <v>13</v>
      </c>
      <c r="K25" s="120"/>
    </row>
    <row r="26" spans="1:12">
      <c r="C26" s="92"/>
      <c r="D26" s="92"/>
      <c r="E26" s="92"/>
      <c r="F26" s="92"/>
      <c r="K26" s="92"/>
    </row>
    <row r="27" spans="1:12">
      <c r="C27" s="92"/>
      <c r="D27" s="92"/>
      <c r="E27" s="92"/>
      <c r="F27" s="92"/>
      <c r="K27" s="92"/>
    </row>
    <row r="28" spans="1:12">
      <c r="C28" s="92"/>
      <c r="D28" s="92"/>
      <c r="E28" s="92"/>
      <c r="F28" s="92"/>
      <c r="K28" s="92"/>
    </row>
    <row r="29" spans="1:12">
      <c r="C29" s="92"/>
      <c r="D29" s="92"/>
      <c r="E29" s="92"/>
      <c r="F29" s="92"/>
      <c r="K29" s="92"/>
    </row>
    <row r="30" spans="1:12">
      <c r="C30" s="92"/>
      <c r="D30" s="92"/>
      <c r="E30" s="92"/>
      <c r="F30" s="92"/>
      <c r="K30" s="92"/>
    </row>
    <row r="31" spans="1:12">
      <c r="C31" s="92"/>
      <c r="D31" s="92"/>
      <c r="E31" s="92"/>
      <c r="F31" s="92"/>
      <c r="K31" s="92"/>
    </row>
    <row r="32" spans="1:12">
      <c r="C32" s="92"/>
      <c r="D32" s="92"/>
      <c r="E32" s="92"/>
      <c r="F32" s="92"/>
      <c r="K32" s="92"/>
    </row>
    <row r="33" spans="3:12">
      <c r="C33" s="92"/>
      <c r="D33" s="92"/>
      <c r="E33" s="92"/>
      <c r="F33" s="92"/>
      <c r="K33" s="92"/>
    </row>
    <row r="34" spans="3:12">
      <c r="C34" s="92"/>
      <c r="D34" s="92"/>
      <c r="E34" s="92"/>
      <c r="F34" s="92"/>
      <c r="K34" s="92"/>
    </row>
    <row r="35" spans="3:12">
      <c r="C35" s="92"/>
      <c r="D35" s="92"/>
      <c r="E35" s="92"/>
      <c r="F35" s="92"/>
      <c r="K35" s="92"/>
    </row>
    <row r="36" spans="3:12">
      <c r="C36" s="92"/>
      <c r="D36" s="92"/>
      <c r="E36" s="92"/>
      <c r="F36" s="92"/>
      <c r="K36" s="92"/>
    </row>
    <row r="37" spans="3:12">
      <c r="C37" s="92"/>
      <c r="D37" s="92"/>
      <c r="E37" s="92"/>
      <c r="F37" s="92"/>
      <c r="K37" s="92"/>
    </row>
    <row r="38" spans="3:12">
      <c r="C38" s="92"/>
      <c r="D38" s="92"/>
      <c r="E38" s="92"/>
      <c r="F38" s="92"/>
      <c r="K38" s="92"/>
    </row>
    <row r="39" spans="3:12">
      <c r="C39" s="92"/>
      <c r="D39" s="92"/>
      <c r="E39" s="92"/>
      <c r="F39" s="92"/>
      <c r="K39" s="92"/>
    </row>
    <row r="40" spans="3:12">
      <c r="C40" s="94" t="s">
        <v>229</v>
      </c>
      <c r="D40" s="67"/>
      <c r="E40" s="67"/>
      <c r="F40" s="67"/>
      <c r="G40" s="93"/>
      <c r="H40" s="93"/>
      <c r="I40" s="93"/>
      <c r="J40" s="93"/>
      <c r="K40" s="67"/>
    </row>
    <row r="41" spans="3:12">
      <c r="C41" s="54"/>
      <c r="D41" s="59" t="s">
        <v>184</v>
      </c>
      <c r="E41" s="59" t="s">
        <v>185</v>
      </c>
      <c r="F41" s="59" t="s">
        <v>5</v>
      </c>
      <c r="G41" s="95" t="s">
        <v>186</v>
      </c>
      <c r="H41" s="95" t="s">
        <v>187</v>
      </c>
      <c r="I41" s="95" t="s">
        <v>188</v>
      </c>
      <c r="J41" s="122" t="s">
        <v>189</v>
      </c>
      <c r="K41" s="59" t="s">
        <v>7</v>
      </c>
    </row>
    <row r="42" spans="3:12">
      <c r="C42" s="311" t="s">
        <v>231</v>
      </c>
      <c r="D42" s="309" t="s">
        <v>283</v>
      </c>
      <c r="E42" s="330" t="s">
        <v>284</v>
      </c>
      <c r="F42" s="309" t="s">
        <v>64</v>
      </c>
      <c r="G42" s="328" t="s">
        <v>11</v>
      </c>
      <c r="H42" s="328" t="s">
        <v>199</v>
      </c>
      <c r="I42" s="328" t="s">
        <v>23</v>
      </c>
      <c r="J42" s="331" t="s">
        <v>239</v>
      </c>
      <c r="K42" s="280" t="s">
        <v>285</v>
      </c>
      <c r="L42" s="91"/>
    </row>
    <row r="43" spans="3:12">
      <c r="C43" s="311" t="s">
        <v>231</v>
      </c>
      <c r="D43" s="306" t="s">
        <v>286</v>
      </c>
      <c r="E43" s="332" t="s">
        <v>287</v>
      </c>
      <c r="F43" s="306" t="s">
        <v>32</v>
      </c>
      <c r="G43" s="333" t="s">
        <v>11</v>
      </c>
      <c r="H43" s="333" t="s">
        <v>111</v>
      </c>
      <c r="I43" s="333" t="s">
        <v>23</v>
      </c>
      <c r="J43" s="334" t="s">
        <v>196</v>
      </c>
      <c r="K43" s="280" t="s">
        <v>288</v>
      </c>
      <c r="L43" s="91" t="s">
        <v>656</v>
      </c>
    </row>
    <row r="44" spans="3:12">
      <c r="C44" s="311" t="s">
        <v>231</v>
      </c>
      <c r="D44" s="306" t="s">
        <v>289</v>
      </c>
      <c r="E44" s="306" t="s">
        <v>290</v>
      </c>
      <c r="F44" s="306" t="s">
        <v>291</v>
      </c>
      <c r="G44" s="333" t="s">
        <v>21</v>
      </c>
      <c r="H44" s="333" t="s">
        <v>46</v>
      </c>
      <c r="I44" s="333" t="s">
        <v>8</v>
      </c>
      <c r="J44" s="333" t="s">
        <v>234</v>
      </c>
      <c r="K44" s="280" t="s">
        <v>292</v>
      </c>
      <c r="L44" s="91"/>
    </row>
    <row r="45" spans="3:12">
      <c r="C45" s="335" t="s">
        <v>231</v>
      </c>
      <c r="D45" s="306" t="s">
        <v>293</v>
      </c>
      <c r="E45" s="306" t="s">
        <v>294</v>
      </c>
      <c r="F45" s="306" t="s">
        <v>295</v>
      </c>
      <c r="G45" s="333" t="s">
        <v>38</v>
      </c>
      <c r="H45" s="333" t="s">
        <v>46</v>
      </c>
      <c r="I45" s="333" t="s">
        <v>23</v>
      </c>
      <c r="J45" s="333" t="s">
        <v>234</v>
      </c>
      <c r="K45" s="280" t="s">
        <v>296</v>
      </c>
      <c r="L45" s="91"/>
    </row>
    <row r="46" spans="3:12">
      <c r="C46" s="335" t="s">
        <v>231</v>
      </c>
      <c r="D46" s="280" t="s">
        <v>278</v>
      </c>
      <c r="E46" s="280" t="s">
        <v>279</v>
      </c>
      <c r="F46" s="280" t="s">
        <v>280</v>
      </c>
      <c r="G46" s="302" t="s">
        <v>21</v>
      </c>
      <c r="H46" s="302" t="s">
        <v>46</v>
      </c>
      <c r="I46" s="302" t="s">
        <v>23</v>
      </c>
      <c r="J46" s="302" t="s">
        <v>281</v>
      </c>
      <c r="K46" s="280" t="s">
        <v>282</v>
      </c>
    </row>
    <row r="47" spans="3:12">
      <c r="C47" s="311" t="s">
        <v>231</v>
      </c>
      <c r="D47" s="311" t="s">
        <v>297</v>
      </c>
      <c r="E47" s="311" t="s">
        <v>298</v>
      </c>
      <c r="F47" s="311" t="s">
        <v>299</v>
      </c>
      <c r="G47" s="336" t="s">
        <v>21</v>
      </c>
      <c r="H47" s="336" t="s">
        <v>46</v>
      </c>
      <c r="I47" s="336" t="s">
        <v>8</v>
      </c>
      <c r="J47" s="336" t="s">
        <v>240</v>
      </c>
      <c r="K47" s="280" t="s">
        <v>300</v>
      </c>
    </row>
    <row r="48" spans="3:12">
      <c r="C48" s="92"/>
      <c r="D48" s="92"/>
      <c r="E48" s="92"/>
      <c r="F48" s="92"/>
      <c r="K48" s="92"/>
    </row>
    <row r="49" spans="1:12">
      <c r="C49" s="92"/>
      <c r="D49" s="92"/>
      <c r="E49" s="92"/>
      <c r="F49" s="92"/>
      <c r="K49" s="92"/>
    </row>
    <row r="50" spans="1:12">
      <c r="A50" s="468" t="s">
        <v>794</v>
      </c>
      <c r="B50" s="86"/>
      <c r="C50" s="446" t="s">
        <v>801</v>
      </c>
      <c r="D50" s="447" t="s">
        <v>249</v>
      </c>
      <c r="E50" s="447" t="s">
        <v>250</v>
      </c>
      <c r="F50" s="447" t="s">
        <v>251</v>
      </c>
      <c r="G50" s="308" t="s">
        <v>38</v>
      </c>
      <c r="H50" s="308" t="s">
        <v>111</v>
      </c>
      <c r="I50" s="308" t="s">
        <v>23</v>
      </c>
      <c r="J50" s="308" t="s">
        <v>196</v>
      </c>
      <c r="K50" s="307" t="s">
        <v>252</v>
      </c>
      <c r="L50" s="309" t="s">
        <v>253</v>
      </c>
    </row>
    <row r="51" spans="1:12">
      <c r="C51" s="446" t="s">
        <v>238</v>
      </c>
      <c r="D51" s="329" t="s">
        <v>273</v>
      </c>
      <c r="E51" s="329" t="s">
        <v>274</v>
      </c>
      <c r="F51" s="329" t="s">
        <v>275</v>
      </c>
      <c r="G51" s="302" t="s">
        <v>21</v>
      </c>
      <c r="H51" s="302" t="s">
        <v>46</v>
      </c>
      <c r="I51" s="302" t="s">
        <v>8</v>
      </c>
      <c r="J51" s="302" t="s">
        <v>234</v>
      </c>
      <c r="K51" s="280" t="s">
        <v>276</v>
      </c>
      <c r="L51" s="280" t="s">
        <v>277</v>
      </c>
    </row>
    <row r="52" spans="1:12">
      <c r="C52" s="92"/>
      <c r="D52" s="92"/>
      <c r="E52" s="92"/>
      <c r="F52" s="92"/>
      <c r="K52" s="92"/>
    </row>
    <row r="53" spans="1:12">
      <c r="C53" s="92"/>
      <c r="D53" s="92"/>
      <c r="E53" s="92"/>
      <c r="F53" s="92"/>
      <c r="K53" s="92"/>
    </row>
    <row r="54" spans="1:12">
      <c r="C54" s="92"/>
      <c r="D54" s="92"/>
      <c r="E54" s="92"/>
      <c r="F54" s="92"/>
      <c r="K54" s="92"/>
    </row>
    <row r="55" spans="1:12">
      <c r="C55" s="92"/>
      <c r="D55" s="92"/>
      <c r="E55" s="92"/>
      <c r="F55" s="92"/>
      <c r="K55" s="92"/>
    </row>
    <row r="56" spans="1:12">
      <c r="C56" s="92"/>
      <c r="D56" s="92"/>
      <c r="E56" s="92"/>
      <c r="F56" s="92"/>
      <c r="K56" s="92"/>
    </row>
    <row r="57" spans="1:12">
      <c r="C57" s="92"/>
      <c r="D57" s="92"/>
      <c r="E57" s="92"/>
      <c r="F57" s="92"/>
      <c r="K57" s="92"/>
    </row>
    <row r="58" spans="1:12">
      <c r="C58" s="92"/>
      <c r="D58" s="92"/>
      <c r="E58" s="92"/>
      <c r="F58" s="92"/>
      <c r="K58" s="92"/>
    </row>
    <row r="59" spans="1:12">
      <c r="C59" s="92"/>
      <c r="D59" s="92"/>
      <c r="E59" s="92"/>
      <c r="F59" s="92"/>
      <c r="K59" s="92"/>
    </row>
    <row r="60" spans="1:12">
      <c r="C60" s="92"/>
      <c r="D60" s="92"/>
      <c r="E60" s="92"/>
      <c r="F60" s="92"/>
      <c r="K60" s="92"/>
    </row>
    <row r="61" spans="1:12">
      <c r="C61" s="92"/>
      <c r="D61" s="92"/>
      <c r="E61" s="92"/>
      <c r="F61" s="92"/>
      <c r="K61" s="92"/>
    </row>
    <row r="62" spans="1:12">
      <c r="C62" s="92"/>
      <c r="D62" s="92"/>
      <c r="E62" s="92"/>
      <c r="F62" s="92"/>
      <c r="K62" s="92"/>
    </row>
    <row r="63" spans="1:12">
      <c r="C63" s="92"/>
      <c r="D63" s="92"/>
      <c r="E63" s="92"/>
      <c r="F63" s="92"/>
      <c r="K63" s="92"/>
    </row>
    <row r="64" spans="1:12">
      <c r="C64" s="92"/>
      <c r="D64" s="92"/>
      <c r="E64" s="92"/>
      <c r="F64" s="92"/>
      <c r="K64" s="92"/>
    </row>
    <row r="65" spans="3:11">
      <c r="C65" s="92"/>
      <c r="D65" s="92"/>
      <c r="E65" s="92"/>
      <c r="F65" s="92"/>
      <c r="K65" s="92"/>
    </row>
    <row r="66" spans="3:11">
      <c r="C66" s="92"/>
      <c r="D66" s="92"/>
      <c r="E66" s="92"/>
      <c r="F66" s="92"/>
      <c r="K66" s="92"/>
    </row>
    <row r="67" spans="3:11">
      <c r="C67" s="92"/>
      <c r="D67" s="92"/>
      <c r="E67" s="92"/>
      <c r="F67" s="92"/>
      <c r="K67" s="92"/>
    </row>
    <row r="68" spans="3:11">
      <c r="C68" s="92"/>
      <c r="D68" s="92"/>
      <c r="E68" s="92"/>
      <c r="F68" s="92"/>
      <c r="K68" s="92"/>
    </row>
    <row r="69" spans="3:11">
      <c r="C69" s="92"/>
      <c r="D69" s="92"/>
      <c r="E69" s="92"/>
      <c r="F69" s="92"/>
      <c r="K69" s="92"/>
    </row>
    <row r="70" spans="3:11">
      <c r="C70" s="92"/>
      <c r="D70" s="92"/>
      <c r="E70" s="92"/>
      <c r="F70" s="92"/>
      <c r="K70" s="92"/>
    </row>
    <row r="71" spans="3:11">
      <c r="C71" s="92"/>
      <c r="D71" s="92"/>
      <c r="E71" s="92"/>
      <c r="F71" s="92"/>
      <c r="K71" s="92"/>
    </row>
    <row r="72" spans="3:11">
      <c r="C72" s="92"/>
      <c r="D72" s="92"/>
      <c r="E72" s="92"/>
      <c r="F72" s="92"/>
      <c r="K72" s="92"/>
    </row>
    <row r="73" spans="3:11">
      <c r="C73" s="92"/>
      <c r="D73" s="92"/>
      <c r="E73" s="92"/>
      <c r="F73" s="92"/>
      <c r="K73" s="92"/>
    </row>
    <row r="74" spans="3:11">
      <c r="C74" s="92"/>
      <c r="D74" s="92"/>
      <c r="E74" s="92"/>
      <c r="F74" s="92"/>
      <c r="K74" s="92"/>
    </row>
    <row r="75" spans="3:11">
      <c r="C75" s="92"/>
      <c r="D75" s="92"/>
      <c r="E75" s="92"/>
      <c r="F75" s="92"/>
      <c r="K75" s="92"/>
    </row>
    <row r="76" spans="3:11">
      <c r="C76" s="92"/>
      <c r="D76" s="92"/>
      <c r="E76" s="92"/>
      <c r="F76" s="92"/>
      <c r="K76" s="92"/>
    </row>
    <row r="77" spans="3:11">
      <c r="C77" s="92"/>
      <c r="D77" s="92"/>
      <c r="E77" s="92"/>
      <c r="F77" s="92"/>
      <c r="K77" s="92"/>
    </row>
    <row r="78" spans="3:11">
      <c r="C78" s="92"/>
      <c r="D78" s="92"/>
      <c r="E78" s="92"/>
      <c r="F78" s="92"/>
      <c r="K78" s="92"/>
    </row>
    <row r="79" spans="3:11">
      <c r="C79" s="92"/>
      <c r="D79" s="92"/>
      <c r="E79" s="92"/>
      <c r="F79" s="92"/>
      <c r="K79" s="92"/>
    </row>
    <row r="80" spans="3:11">
      <c r="C80" s="92"/>
      <c r="D80" s="92"/>
      <c r="E80" s="92"/>
      <c r="F80" s="92"/>
      <c r="K80" s="92"/>
    </row>
    <row r="81" spans="3:11">
      <c r="C81" s="92"/>
      <c r="D81" s="92"/>
      <c r="E81" s="92"/>
      <c r="F81" s="92"/>
      <c r="K81" s="92"/>
    </row>
    <row r="82" spans="3:11">
      <c r="C82" s="92"/>
      <c r="D82" s="92"/>
      <c r="E82" s="92"/>
      <c r="F82" s="92"/>
      <c r="K82" s="92"/>
    </row>
    <row r="83" spans="3:11">
      <c r="C83" s="92"/>
      <c r="D83" s="92"/>
      <c r="E83" s="92"/>
      <c r="F83" s="92"/>
      <c r="K83" s="92"/>
    </row>
    <row r="84" spans="3:11">
      <c r="C84" s="92"/>
      <c r="D84" s="92"/>
      <c r="E84" s="92"/>
      <c r="F84" s="92"/>
      <c r="K84" s="92"/>
    </row>
    <row r="85" spans="3:11">
      <c r="C85" s="92"/>
      <c r="D85" s="92"/>
      <c r="E85" s="92"/>
      <c r="F85" s="92"/>
      <c r="K85" s="92"/>
    </row>
    <row r="86" spans="3:11">
      <c r="C86" s="92"/>
      <c r="D86" s="92"/>
      <c r="E86" s="92"/>
      <c r="F86" s="92"/>
      <c r="K86" s="92"/>
    </row>
    <row r="87" spans="3:11">
      <c r="C87" s="92"/>
      <c r="D87" s="92"/>
      <c r="E87" s="92"/>
      <c r="F87" s="92"/>
      <c r="K87" s="92"/>
    </row>
    <row r="88" spans="3:11">
      <c r="C88" s="92"/>
      <c r="D88" s="92"/>
      <c r="E88" s="92"/>
      <c r="F88" s="92"/>
      <c r="K88" s="92"/>
    </row>
    <row r="89" spans="3:11">
      <c r="C89" s="92"/>
      <c r="D89" s="92"/>
      <c r="E89" s="92"/>
      <c r="F89" s="92"/>
      <c r="K89" s="92"/>
    </row>
    <row r="90" spans="3:11">
      <c r="C90" s="92"/>
      <c r="D90" s="92"/>
      <c r="E90" s="92"/>
      <c r="F90" s="92"/>
      <c r="K90" s="92"/>
    </row>
    <row r="91" spans="3:11">
      <c r="C91" s="92"/>
      <c r="D91" s="92"/>
      <c r="E91" s="92"/>
      <c r="F91" s="92"/>
      <c r="K91" s="92"/>
    </row>
    <row r="92" spans="3:11">
      <c r="C92" s="92"/>
      <c r="D92" s="92"/>
      <c r="E92" s="92"/>
      <c r="F92" s="92"/>
      <c r="K92" s="92"/>
    </row>
    <row r="93" spans="3:11">
      <c r="C93" s="92"/>
      <c r="D93" s="92"/>
      <c r="E93" s="92"/>
      <c r="F93" s="92"/>
      <c r="K93" s="92"/>
    </row>
    <row r="94" spans="3:11">
      <c r="C94" s="92"/>
      <c r="D94" s="92"/>
      <c r="E94" s="92"/>
      <c r="F94" s="92"/>
      <c r="K94" s="92"/>
    </row>
    <row r="95" spans="3:11">
      <c r="C95" s="92"/>
      <c r="D95" s="92"/>
      <c r="E95" s="92"/>
      <c r="F95" s="92"/>
      <c r="K95" s="92"/>
    </row>
    <row r="96" spans="3:11">
      <c r="C96" s="92"/>
      <c r="D96" s="92"/>
      <c r="E96" s="92"/>
      <c r="F96" s="92"/>
      <c r="K96" s="92"/>
    </row>
    <row r="97" spans="3:11">
      <c r="C97" s="92"/>
      <c r="D97" s="92"/>
      <c r="E97" s="92"/>
      <c r="F97" s="92"/>
      <c r="K97" s="92"/>
    </row>
    <row r="98" spans="3:11">
      <c r="C98" s="92"/>
      <c r="D98" s="92"/>
      <c r="E98" s="92"/>
      <c r="F98" s="92"/>
      <c r="K98" s="92"/>
    </row>
    <row r="99" spans="3:11">
      <c r="C99" s="92"/>
      <c r="D99" s="92"/>
      <c r="E99" s="92"/>
      <c r="F99" s="92"/>
      <c r="K99" s="92"/>
    </row>
    <row r="100" spans="3:11">
      <c r="C100" s="92"/>
      <c r="D100" s="92"/>
      <c r="E100" s="92"/>
      <c r="F100" s="92"/>
      <c r="K100" s="92"/>
    </row>
    <row r="101" spans="3:11">
      <c r="C101" s="92"/>
      <c r="D101" s="92"/>
      <c r="E101" s="92"/>
      <c r="F101" s="92"/>
      <c r="K101" s="92"/>
    </row>
    <row r="102" spans="3:11">
      <c r="C102" s="92"/>
      <c r="D102" s="92"/>
      <c r="E102" s="92"/>
      <c r="F102" s="92"/>
      <c r="K102" s="92"/>
    </row>
    <row r="103" spans="3:11">
      <c r="C103" s="92"/>
      <c r="D103" s="92"/>
      <c r="E103" s="92"/>
      <c r="F103" s="92"/>
      <c r="K103" s="92"/>
    </row>
    <row r="104" spans="3:11">
      <c r="C104" s="92"/>
      <c r="D104" s="92"/>
      <c r="E104" s="92"/>
      <c r="F104" s="92"/>
      <c r="K104" s="92"/>
    </row>
    <row r="105" spans="3:11">
      <c r="C105" s="92"/>
      <c r="D105" s="92"/>
      <c r="E105" s="92"/>
      <c r="F105" s="92"/>
      <c r="K105" s="92"/>
    </row>
    <row r="106" spans="3:11">
      <c r="C106" s="92"/>
      <c r="D106" s="92"/>
      <c r="E106" s="92"/>
      <c r="F106" s="92"/>
      <c r="K106" s="92"/>
    </row>
    <row r="107" spans="3:11">
      <c r="C107" s="92"/>
      <c r="D107" s="92"/>
      <c r="E107" s="92"/>
      <c r="F107" s="92"/>
      <c r="K107" s="92"/>
    </row>
    <row r="108" spans="3:11">
      <c r="C108" s="92"/>
      <c r="D108" s="92"/>
      <c r="E108" s="92"/>
      <c r="F108" s="92"/>
      <c r="K108" s="92"/>
    </row>
    <row r="109" spans="3:11">
      <c r="C109" s="92"/>
      <c r="D109" s="92"/>
      <c r="E109" s="92"/>
      <c r="F109" s="92"/>
      <c r="K109" s="92"/>
    </row>
    <row r="110" spans="3:11">
      <c r="C110" s="92"/>
      <c r="D110" s="92"/>
      <c r="E110" s="92"/>
      <c r="F110" s="92"/>
      <c r="K110" s="92"/>
    </row>
    <row r="111" spans="3:11">
      <c r="C111" s="92"/>
      <c r="D111" s="92"/>
      <c r="E111" s="92"/>
      <c r="F111" s="92"/>
      <c r="K111" s="92"/>
    </row>
    <row r="112" spans="3:11">
      <c r="C112" s="92"/>
      <c r="D112" s="92"/>
      <c r="E112" s="92"/>
      <c r="F112" s="92"/>
      <c r="K112" s="92"/>
    </row>
    <row r="113" spans="3:11">
      <c r="C113" s="92"/>
      <c r="D113" s="92"/>
      <c r="E113" s="92"/>
      <c r="F113" s="92"/>
      <c r="K113" s="92"/>
    </row>
    <row r="114" spans="3:11">
      <c r="C114" s="92"/>
      <c r="D114" s="92"/>
      <c r="E114" s="92"/>
      <c r="F114" s="92"/>
      <c r="K114" s="92"/>
    </row>
    <row r="115" spans="3:11">
      <c r="C115" s="92"/>
      <c r="D115" s="92"/>
      <c r="E115" s="92"/>
      <c r="F115" s="92"/>
      <c r="K115" s="92"/>
    </row>
    <row r="116" spans="3:11">
      <c r="C116" s="92"/>
      <c r="D116" s="92"/>
      <c r="E116" s="92"/>
      <c r="F116" s="92"/>
      <c r="K116" s="92"/>
    </row>
    <row r="117" spans="3:11">
      <c r="C117" s="92"/>
      <c r="D117" s="92"/>
      <c r="E117" s="92"/>
      <c r="F117" s="92"/>
      <c r="K117" s="92"/>
    </row>
    <row r="118" spans="3:11">
      <c r="C118" s="92"/>
      <c r="D118" s="92"/>
      <c r="E118" s="92"/>
      <c r="F118" s="92"/>
      <c r="K118" s="92"/>
    </row>
    <row r="119" spans="3:11">
      <c r="C119" s="92"/>
      <c r="D119" s="92"/>
      <c r="E119" s="92"/>
      <c r="F119" s="92"/>
      <c r="K119" s="92"/>
    </row>
    <row r="120" spans="3:11">
      <c r="C120" s="92"/>
      <c r="D120" s="92"/>
      <c r="E120" s="92"/>
      <c r="F120" s="92"/>
      <c r="K120" s="92"/>
    </row>
    <row r="121" spans="3:11">
      <c r="C121" s="92"/>
      <c r="D121" s="92"/>
      <c r="E121" s="92"/>
      <c r="F121" s="92"/>
      <c r="K121" s="92"/>
    </row>
    <row r="122" spans="3:11">
      <c r="C122" s="92"/>
      <c r="D122" s="92"/>
      <c r="E122" s="92"/>
      <c r="F122" s="92"/>
      <c r="K122" s="92"/>
    </row>
    <row r="123" spans="3:11">
      <c r="C123" s="92"/>
      <c r="D123" s="92"/>
      <c r="E123" s="92"/>
      <c r="F123" s="92"/>
      <c r="K123" s="92"/>
    </row>
    <row r="124" spans="3:11">
      <c r="C124" s="92"/>
      <c r="D124" s="92"/>
      <c r="E124" s="92"/>
      <c r="F124" s="92"/>
      <c r="K124" s="92"/>
    </row>
    <row r="125" spans="3:11">
      <c r="C125" s="92"/>
      <c r="D125" s="92"/>
      <c r="E125" s="92"/>
      <c r="F125" s="92"/>
      <c r="K125" s="92"/>
    </row>
    <row r="126" spans="3:11">
      <c r="C126" s="92"/>
      <c r="D126" s="92"/>
      <c r="E126" s="92"/>
      <c r="F126" s="92"/>
      <c r="K126" s="92"/>
    </row>
    <row r="127" spans="3:11">
      <c r="C127" s="92"/>
      <c r="D127" s="92"/>
      <c r="E127" s="92"/>
      <c r="F127" s="92"/>
      <c r="K127" s="92"/>
    </row>
    <row r="128" spans="3:11">
      <c r="C128" s="92"/>
      <c r="D128" s="92"/>
      <c r="E128" s="92"/>
      <c r="F128" s="92"/>
      <c r="K128" s="92"/>
    </row>
    <row r="129" spans="3:11">
      <c r="C129" s="92"/>
      <c r="D129" s="92"/>
      <c r="E129" s="92"/>
      <c r="F129" s="92"/>
      <c r="K129" s="92"/>
    </row>
    <row r="130" spans="3:11">
      <c r="C130" s="92"/>
      <c r="D130" s="92"/>
      <c r="E130" s="92"/>
      <c r="F130" s="92"/>
      <c r="K130" s="92"/>
    </row>
    <row r="131" spans="3:11">
      <c r="C131" s="92"/>
      <c r="D131" s="92"/>
      <c r="E131" s="92"/>
      <c r="F131" s="92"/>
      <c r="K131" s="92"/>
    </row>
    <row r="132" spans="3:11">
      <c r="C132" s="92"/>
      <c r="D132" s="92"/>
      <c r="E132" s="92"/>
      <c r="F132" s="92"/>
      <c r="K132" s="92"/>
    </row>
    <row r="133" spans="3:11">
      <c r="C133" s="92"/>
      <c r="D133" s="92"/>
      <c r="E133" s="92"/>
      <c r="F133" s="92"/>
      <c r="K133" s="92"/>
    </row>
    <row r="134" spans="3:11">
      <c r="C134" s="92"/>
      <c r="D134" s="92"/>
      <c r="E134" s="92"/>
      <c r="F134" s="92"/>
      <c r="K134" s="92"/>
    </row>
    <row r="135" spans="3:11">
      <c r="C135" s="92"/>
      <c r="D135" s="92"/>
      <c r="E135" s="92"/>
      <c r="F135" s="92"/>
      <c r="K135" s="92"/>
    </row>
    <row r="136" spans="3:11">
      <c r="C136" s="92"/>
      <c r="D136" s="92"/>
      <c r="E136" s="92"/>
      <c r="F136" s="92"/>
      <c r="K136" s="92"/>
    </row>
    <row r="137" spans="3:11">
      <c r="C137" s="92"/>
      <c r="D137" s="92"/>
      <c r="E137" s="92"/>
      <c r="F137" s="92"/>
      <c r="K137" s="92"/>
    </row>
    <row r="138" spans="3:11">
      <c r="C138" s="92"/>
      <c r="D138" s="92"/>
      <c r="E138" s="92"/>
      <c r="F138" s="92"/>
      <c r="K138" s="92"/>
    </row>
    <row r="139" spans="3:11">
      <c r="C139" s="92"/>
      <c r="D139" s="92"/>
      <c r="E139" s="92"/>
      <c r="F139" s="92"/>
      <c r="K139" s="92"/>
    </row>
    <row r="140" spans="3:11">
      <c r="C140" s="92"/>
      <c r="D140" s="92"/>
      <c r="E140" s="92"/>
      <c r="F140" s="92"/>
      <c r="K140" s="92"/>
    </row>
    <row r="141" spans="3:11">
      <c r="C141" s="92"/>
      <c r="D141" s="92"/>
      <c r="E141" s="92"/>
      <c r="F141" s="92"/>
      <c r="K141" s="92"/>
    </row>
    <row r="142" spans="3:11">
      <c r="C142" s="92"/>
      <c r="D142" s="92"/>
      <c r="E142" s="92"/>
      <c r="F142" s="92"/>
      <c r="K142" s="92"/>
    </row>
    <row r="143" spans="3:11">
      <c r="C143" s="92"/>
      <c r="D143" s="92"/>
      <c r="E143" s="92"/>
      <c r="F143" s="92"/>
      <c r="K143" s="92"/>
    </row>
    <row r="144" spans="3:11">
      <c r="C144" s="92"/>
      <c r="D144" s="92"/>
      <c r="E144" s="92"/>
      <c r="F144" s="92"/>
      <c r="K144" s="92"/>
    </row>
    <row r="145" spans="3:11">
      <c r="C145" s="92"/>
      <c r="D145" s="92"/>
      <c r="E145" s="92"/>
      <c r="F145" s="92"/>
      <c r="K145" s="92"/>
    </row>
    <row r="146" spans="3:11">
      <c r="C146" s="92"/>
      <c r="D146" s="92"/>
      <c r="E146" s="92"/>
      <c r="F146" s="92"/>
      <c r="K146" s="92"/>
    </row>
    <row r="147" spans="3:11">
      <c r="C147" s="92"/>
      <c r="D147" s="92"/>
      <c r="E147" s="92"/>
      <c r="F147" s="92"/>
      <c r="K147" s="92"/>
    </row>
    <row r="148" spans="3:11">
      <c r="C148" s="92"/>
      <c r="D148" s="92"/>
      <c r="E148" s="92"/>
      <c r="F148" s="92"/>
      <c r="K148" s="92"/>
    </row>
    <row r="149" spans="3:11">
      <c r="C149" s="92"/>
      <c r="D149" s="92"/>
      <c r="E149" s="92"/>
      <c r="F149" s="92"/>
      <c r="K149" s="92"/>
    </row>
    <row r="150" spans="3:11">
      <c r="C150" s="92"/>
      <c r="D150" s="92"/>
      <c r="E150" s="92"/>
      <c r="F150" s="92"/>
      <c r="K150" s="92"/>
    </row>
    <row r="151" spans="3:11">
      <c r="C151" s="92"/>
      <c r="D151" s="92"/>
      <c r="E151" s="92"/>
      <c r="F151" s="92"/>
      <c r="K151" s="92"/>
    </row>
    <row r="152" spans="3:11">
      <c r="C152" s="92"/>
      <c r="D152" s="92"/>
      <c r="E152" s="92"/>
      <c r="F152" s="92"/>
      <c r="K152" s="92"/>
    </row>
    <row r="153" spans="3:11">
      <c r="C153" s="92"/>
      <c r="D153" s="92"/>
      <c r="E153" s="92"/>
      <c r="F153" s="92"/>
      <c r="K153" s="92"/>
    </row>
    <row r="154" spans="3:11">
      <c r="C154" s="92"/>
      <c r="D154" s="92"/>
      <c r="E154" s="92"/>
      <c r="F154" s="92"/>
      <c r="K154" s="92"/>
    </row>
    <row r="155" spans="3:11">
      <c r="C155" s="92"/>
      <c r="D155" s="92"/>
      <c r="E155" s="92"/>
      <c r="F155" s="92"/>
      <c r="K155" s="92"/>
    </row>
    <row r="156" spans="3:11">
      <c r="C156" s="92"/>
      <c r="D156" s="92"/>
      <c r="E156" s="92"/>
      <c r="F156" s="92"/>
      <c r="K156" s="92"/>
    </row>
    <row r="157" spans="3:11">
      <c r="C157" s="92"/>
      <c r="D157" s="92"/>
      <c r="E157" s="92"/>
      <c r="F157" s="92"/>
      <c r="K157" s="92"/>
    </row>
    <row r="158" spans="3:11">
      <c r="C158" s="92"/>
      <c r="D158" s="92"/>
      <c r="E158" s="92"/>
      <c r="F158" s="92"/>
      <c r="K158" s="92"/>
    </row>
    <row r="159" spans="3:11">
      <c r="C159" s="92"/>
      <c r="D159" s="92"/>
      <c r="E159" s="92"/>
      <c r="F159" s="92"/>
      <c r="K159" s="92"/>
    </row>
    <row r="160" spans="3:11">
      <c r="C160" s="92"/>
      <c r="D160" s="92"/>
      <c r="E160" s="92"/>
      <c r="F160" s="92"/>
      <c r="K160" s="92"/>
    </row>
    <row r="161" spans="3:11">
      <c r="C161" s="92"/>
      <c r="D161" s="92"/>
      <c r="E161" s="92"/>
      <c r="F161" s="92"/>
      <c r="K161" s="92"/>
    </row>
    <row r="162" spans="3:11">
      <c r="C162" s="92"/>
      <c r="D162" s="92"/>
      <c r="E162" s="92"/>
      <c r="F162" s="92"/>
      <c r="K162" s="92"/>
    </row>
    <row r="163" spans="3:11">
      <c r="C163" s="92"/>
      <c r="D163" s="92"/>
      <c r="E163" s="92"/>
      <c r="F163" s="92"/>
      <c r="K163" s="92"/>
    </row>
    <row r="164" spans="3:11">
      <c r="C164" s="92"/>
      <c r="D164" s="92"/>
      <c r="E164" s="92"/>
      <c r="F164" s="92"/>
      <c r="K164" s="92"/>
    </row>
    <row r="165" spans="3:11">
      <c r="C165" s="92"/>
      <c r="D165" s="92"/>
      <c r="E165" s="92"/>
      <c r="F165" s="92"/>
      <c r="K165" s="92"/>
    </row>
    <row r="166" spans="3:11">
      <c r="C166" s="92"/>
      <c r="D166" s="92"/>
      <c r="E166" s="92"/>
      <c r="F166" s="92"/>
      <c r="K166" s="92"/>
    </row>
    <row r="167" spans="3:11">
      <c r="C167" s="92"/>
      <c r="D167" s="92"/>
      <c r="E167" s="92"/>
      <c r="F167" s="92"/>
      <c r="K167" s="92"/>
    </row>
    <row r="168" spans="3:11">
      <c r="C168" s="92"/>
      <c r="D168" s="92"/>
      <c r="E168" s="92"/>
      <c r="F168" s="92"/>
      <c r="K168" s="92"/>
    </row>
    <row r="169" spans="3:11">
      <c r="C169" s="92"/>
      <c r="D169" s="92"/>
      <c r="E169" s="92"/>
      <c r="F169" s="92"/>
      <c r="K169" s="92"/>
    </row>
    <row r="170" spans="3:11">
      <c r="C170" s="92"/>
      <c r="D170" s="92"/>
      <c r="E170" s="92"/>
      <c r="F170" s="92"/>
      <c r="K170" s="92"/>
    </row>
    <row r="171" spans="3:11">
      <c r="C171" s="92"/>
      <c r="D171" s="92"/>
      <c r="E171" s="92"/>
      <c r="F171" s="92"/>
      <c r="K171" s="92"/>
    </row>
    <row r="172" spans="3:11">
      <c r="C172" s="92"/>
      <c r="D172" s="92"/>
      <c r="E172" s="92"/>
      <c r="F172" s="92"/>
      <c r="K172" s="92"/>
    </row>
    <row r="173" spans="3:11">
      <c r="C173" s="92"/>
      <c r="D173" s="92"/>
      <c r="E173" s="92"/>
      <c r="F173" s="92"/>
      <c r="K173" s="92"/>
    </row>
    <row r="174" spans="3:11">
      <c r="C174" s="92"/>
      <c r="D174" s="92"/>
      <c r="E174" s="92"/>
      <c r="F174" s="92"/>
      <c r="K174" s="92"/>
    </row>
    <row r="175" spans="3:11">
      <c r="C175" s="92"/>
      <c r="D175" s="92"/>
      <c r="E175" s="92"/>
      <c r="F175" s="92"/>
      <c r="K175" s="92"/>
    </row>
    <row r="176" spans="3:11">
      <c r="C176" s="92"/>
      <c r="D176" s="92"/>
      <c r="E176" s="92"/>
      <c r="F176" s="92"/>
      <c r="K176" s="92"/>
    </row>
    <row r="177" spans="3:11">
      <c r="C177" s="92"/>
      <c r="D177" s="92"/>
      <c r="E177" s="92"/>
      <c r="F177" s="92"/>
      <c r="K177" s="92"/>
    </row>
    <row r="178" spans="3:11">
      <c r="C178" s="92"/>
      <c r="D178" s="92"/>
      <c r="E178" s="92"/>
      <c r="F178" s="92"/>
      <c r="K178" s="92"/>
    </row>
    <row r="179" spans="3:11">
      <c r="C179" s="92"/>
      <c r="D179" s="92"/>
      <c r="E179" s="92"/>
      <c r="F179" s="92"/>
      <c r="K179" s="92"/>
    </row>
    <row r="180" spans="3:11">
      <c r="C180" s="92"/>
      <c r="D180" s="92"/>
      <c r="E180" s="92"/>
      <c r="F180" s="92"/>
      <c r="K180" s="92"/>
    </row>
    <row r="181" spans="3:11">
      <c r="C181" s="92"/>
      <c r="D181" s="92"/>
      <c r="E181" s="92"/>
      <c r="F181" s="92"/>
      <c r="K181" s="92"/>
    </row>
    <row r="182" spans="3:11">
      <c r="C182" s="92"/>
      <c r="D182" s="92"/>
      <c r="E182" s="92"/>
      <c r="F182" s="92"/>
      <c r="K182" s="92"/>
    </row>
    <row r="183" spans="3:11">
      <c r="C183" s="92"/>
      <c r="D183" s="92"/>
      <c r="E183" s="92"/>
      <c r="F183" s="92"/>
      <c r="K183" s="92"/>
    </row>
    <row r="184" spans="3:11">
      <c r="C184" s="92"/>
      <c r="D184" s="92"/>
      <c r="E184" s="92"/>
      <c r="F184" s="92"/>
      <c r="K184" s="92"/>
    </row>
    <row r="185" spans="3:11">
      <c r="C185" s="92"/>
      <c r="D185" s="92"/>
      <c r="E185" s="92"/>
      <c r="F185" s="92"/>
      <c r="K185" s="92"/>
    </row>
    <row r="186" spans="3:11">
      <c r="C186" s="92"/>
      <c r="D186" s="92"/>
      <c r="E186" s="92"/>
      <c r="F186" s="92"/>
      <c r="K186" s="92"/>
    </row>
    <row r="187" spans="3:11">
      <c r="C187" s="92"/>
      <c r="D187" s="92"/>
      <c r="E187" s="92"/>
      <c r="F187" s="92"/>
      <c r="K187" s="92"/>
    </row>
    <row r="188" spans="3:11">
      <c r="C188" s="92"/>
      <c r="D188" s="92"/>
      <c r="E188" s="92"/>
      <c r="F188" s="92"/>
      <c r="K188" s="92"/>
    </row>
    <row r="189" spans="3:11">
      <c r="C189" s="92"/>
      <c r="D189" s="92"/>
      <c r="E189" s="92"/>
      <c r="F189" s="92"/>
      <c r="K189" s="92"/>
    </row>
    <row r="190" spans="3:11">
      <c r="C190" s="92"/>
      <c r="D190" s="92"/>
      <c r="E190" s="92"/>
      <c r="F190" s="92"/>
      <c r="K190" s="92"/>
    </row>
    <row r="191" spans="3:11">
      <c r="C191" s="92"/>
      <c r="D191" s="92"/>
      <c r="E191" s="92"/>
      <c r="F191" s="92"/>
      <c r="K191" s="92"/>
    </row>
    <row r="192" spans="3:11">
      <c r="C192" s="92"/>
      <c r="D192" s="92"/>
      <c r="E192" s="92"/>
      <c r="F192" s="92"/>
      <c r="K192" s="92"/>
    </row>
    <row r="193" spans="3:11">
      <c r="C193" s="92"/>
      <c r="D193" s="92"/>
      <c r="E193" s="92"/>
      <c r="F193" s="92"/>
      <c r="K193" s="92"/>
    </row>
    <row r="194" spans="3:11">
      <c r="C194" s="92"/>
      <c r="D194" s="92"/>
      <c r="E194" s="92"/>
      <c r="F194" s="92"/>
      <c r="K194" s="92"/>
    </row>
    <row r="195" spans="3:11">
      <c r="C195" s="92"/>
      <c r="D195" s="92"/>
      <c r="E195" s="92"/>
      <c r="F195" s="92"/>
      <c r="K195" s="92"/>
    </row>
    <row r="196" spans="3:11">
      <c r="C196" s="92"/>
      <c r="D196" s="92"/>
      <c r="E196" s="92"/>
      <c r="F196" s="92"/>
      <c r="K196" s="92"/>
    </row>
    <row r="197" spans="3:11">
      <c r="C197" s="92"/>
      <c r="D197" s="92"/>
      <c r="E197" s="92"/>
      <c r="F197" s="92"/>
      <c r="K197" s="92"/>
    </row>
    <row r="198" spans="3:11">
      <c r="C198" s="92"/>
      <c r="D198" s="92"/>
      <c r="E198" s="92"/>
      <c r="F198" s="92"/>
      <c r="K198" s="92"/>
    </row>
    <row r="199" spans="3:11">
      <c r="C199" s="92"/>
      <c r="D199" s="92"/>
      <c r="E199" s="92"/>
      <c r="F199" s="92"/>
      <c r="K199" s="92"/>
    </row>
    <row r="200" spans="3:11">
      <c r="C200" s="92"/>
      <c r="D200" s="92"/>
      <c r="E200" s="92"/>
      <c r="F200" s="92"/>
      <c r="K200" s="92"/>
    </row>
    <row r="201" spans="3:11">
      <c r="C201" s="92"/>
      <c r="D201" s="92"/>
      <c r="E201" s="92"/>
      <c r="F201" s="92"/>
      <c r="K201" s="92"/>
    </row>
    <row r="202" spans="3:11">
      <c r="C202" s="92"/>
      <c r="D202" s="92"/>
      <c r="E202" s="92"/>
      <c r="F202" s="92"/>
      <c r="K202" s="92"/>
    </row>
    <row r="203" spans="3:11">
      <c r="C203" s="92"/>
      <c r="D203" s="92"/>
      <c r="E203" s="92"/>
      <c r="F203" s="92"/>
      <c r="K203" s="92"/>
    </row>
    <row r="204" spans="3:11">
      <c r="C204" s="92"/>
      <c r="D204" s="92"/>
      <c r="E204" s="92"/>
      <c r="F204" s="92"/>
      <c r="K204" s="92"/>
    </row>
    <row r="205" spans="3:11">
      <c r="C205" s="92"/>
      <c r="D205" s="92"/>
      <c r="E205" s="92"/>
      <c r="F205" s="92"/>
      <c r="K205" s="92"/>
    </row>
    <row r="206" spans="3:11">
      <c r="C206" s="92"/>
      <c r="D206" s="92"/>
      <c r="E206" s="92"/>
      <c r="F206" s="92"/>
      <c r="K206" s="92"/>
    </row>
    <row r="207" spans="3:11">
      <c r="C207" s="92"/>
      <c r="D207" s="92"/>
      <c r="E207" s="92"/>
      <c r="F207" s="92"/>
      <c r="K207" s="92"/>
    </row>
    <row r="208" spans="3:11">
      <c r="C208" s="92"/>
      <c r="D208" s="92"/>
      <c r="E208" s="92"/>
      <c r="F208" s="92"/>
      <c r="K208" s="92"/>
    </row>
    <row r="209" spans="3:11">
      <c r="C209" s="92"/>
      <c r="D209" s="92"/>
      <c r="E209" s="92"/>
      <c r="F209" s="92"/>
      <c r="K209" s="92"/>
    </row>
    <row r="210" spans="3:11">
      <c r="C210" s="92"/>
      <c r="D210" s="92"/>
      <c r="E210" s="92"/>
      <c r="F210" s="92"/>
      <c r="K210" s="92"/>
    </row>
    <row r="211" spans="3:11">
      <c r="C211" s="92"/>
      <c r="D211" s="92"/>
      <c r="E211" s="92"/>
      <c r="F211" s="92"/>
      <c r="K211" s="92"/>
    </row>
    <row r="212" spans="3:11">
      <c r="C212" s="92"/>
      <c r="D212" s="92"/>
      <c r="E212" s="92"/>
      <c r="F212" s="92"/>
      <c r="K212" s="92"/>
    </row>
    <row r="213" spans="3:11">
      <c r="C213" s="92"/>
      <c r="D213" s="92"/>
      <c r="E213" s="92"/>
      <c r="F213" s="92"/>
      <c r="K213" s="92"/>
    </row>
    <row r="214" spans="3:11">
      <c r="C214" s="92"/>
      <c r="D214" s="92"/>
      <c r="E214" s="92"/>
      <c r="F214" s="92"/>
      <c r="K214" s="92"/>
    </row>
    <row r="215" spans="3:11">
      <c r="C215" s="92"/>
      <c r="D215" s="92"/>
      <c r="E215" s="92"/>
      <c r="F215" s="92"/>
      <c r="K215" s="92"/>
    </row>
    <row r="216" spans="3:11">
      <c r="C216" s="92"/>
      <c r="D216" s="92"/>
      <c r="E216" s="92"/>
      <c r="F216" s="92"/>
      <c r="K216" s="92"/>
    </row>
    <row r="217" spans="3:11">
      <c r="C217" s="92"/>
      <c r="D217" s="92"/>
      <c r="E217" s="92"/>
      <c r="F217" s="92"/>
      <c r="K217" s="92"/>
    </row>
    <row r="218" spans="3:11">
      <c r="C218" s="92"/>
      <c r="D218" s="92"/>
      <c r="E218" s="92"/>
      <c r="F218" s="92"/>
      <c r="K218" s="92"/>
    </row>
    <row r="219" spans="3:11">
      <c r="C219" s="92"/>
      <c r="D219" s="92"/>
      <c r="E219" s="92"/>
      <c r="F219" s="92"/>
      <c r="K219" s="92"/>
    </row>
    <row r="220" spans="3:11">
      <c r="C220" s="92"/>
      <c r="D220" s="92"/>
      <c r="E220" s="92"/>
      <c r="F220" s="92"/>
      <c r="K220" s="92"/>
    </row>
    <row r="221" spans="3:11">
      <c r="C221" s="92"/>
      <c r="D221" s="92"/>
      <c r="E221" s="92"/>
      <c r="F221" s="92"/>
      <c r="K221" s="92"/>
    </row>
    <row r="222" spans="3:11">
      <c r="C222" s="92"/>
      <c r="D222" s="92"/>
      <c r="E222" s="92"/>
      <c r="F222" s="92"/>
      <c r="K222" s="92"/>
    </row>
    <row r="223" spans="3:11">
      <c r="C223" s="92"/>
      <c r="D223" s="92"/>
      <c r="E223" s="92"/>
      <c r="F223" s="92"/>
      <c r="K223" s="92"/>
    </row>
    <row r="224" spans="3:11">
      <c r="C224" s="92"/>
      <c r="D224" s="92"/>
      <c r="E224" s="92"/>
      <c r="F224" s="92"/>
      <c r="K224" s="92"/>
    </row>
    <row r="225" spans="3:11">
      <c r="C225" s="92"/>
      <c r="D225" s="92"/>
      <c r="E225" s="92"/>
      <c r="F225" s="92"/>
      <c r="K225" s="92"/>
    </row>
    <row r="226" spans="3:11">
      <c r="C226" s="92"/>
      <c r="D226" s="92"/>
      <c r="E226" s="92"/>
      <c r="F226" s="92"/>
      <c r="K226" s="92"/>
    </row>
    <row r="227" spans="3:11">
      <c r="C227" s="92"/>
      <c r="D227" s="92"/>
      <c r="E227" s="92"/>
      <c r="F227" s="92"/>
      <c r="K227" s="92"/>
    </row>
    <row r="228" spans="3:11">
      <c r="C228" s="92"/>
      <c r="D228" s="92"/>
      <c r="E228" s="92"/>
      <c r="F228" s="92"/>
      <c r="K228" s="92"/>
    </row>
    <row r="229" spans="3:11">
      <c r="C229" s="92"/>
      <c r="D229" s="92"/>
      <c r="E229" s="92"/>
      <c r="F229" s="92"/>
      <c r="K229" s="92"/>
    </row>
    <row r="230" spans="3:11">
      <c r="C230" s="92"/>
      <c r="D230" s="92"/>
      <c r="E230" s="92"/>
      <c r="F230" s="92"/>
      <c r="K230" s="92"/>
    </row>
    <row r="231" spans="3:11">
      <c r="C231" s="92"/>
      <c r="D231" s="92"/>
      <c r="E231" s="92"/>
      <c r="F231" s="92"/>
      <c r="K231" s="92"/>
    </row>
    <row r="232" spans="3:11">
      <c r="C232" s="92"/>
      <c r="D232" s="92"/>
      <c r="E232" s="92"/>
      <c r="F232" s="92"/>
      <c r="K232" s="92"/>
    </row>
    <row r="233" spans="3:11">
      <c r="C233" s="92"/>
      <c r="D233" s="92"/>
      <c r="E233" s="92"/>
      <c r="F233" s="92"/>
      <c r="K233" s="92"/>
    </row>
    <row r="234" spans="3:11">
      <c r="C234" s="92"/>
      <c r="D234" s="92"/>
      <c r="E234" s="92"/>
      <c r="F234" s="92"/>
      <c r="K234" s="92"/>
    </row>
    <row r="235" spans="3:11">
      <c r="C235" s="92"/>
      <c r="D235" s="92"/>
      <c r="E235" s="92"/>
      <c r="F235" s="92"/>
      <c r="K235" s="92"/>
    </row>
    <row r="236" spans="3:11">
      <c r="C236" s="92"/>
      <c r="D236" s="92"/>
      <c r="E236" s="92"/>
      <c r="F236" s="92"/>
      <c r="K236" s="92"/>
    </row>
    <row r="237" spans="3:11">
      <c r="C237" s="92"/>
      <c r="D237" s="92"/>
      <c r="E237" s="92"/>
      <c r="F237" s="92"/>
      <c r="K237" s="92"/>
    </row>
    <row r="238" spans="3:11">
      <c r="C238" s="92"/>
      <c r="D238" s="92"/>
      <c r="E238" s="92"/>
      <c r="F238" s="92"/>
      <c r="K238" s="92"/>
    </row>
    <row r="239" spans="3:11">
      <c r="C239" s="92"/>
      <c r="D239" s="92"/>
      <c r="E239" s="92"/>
      <c r="F239" s="92"/>
      <c r="K239" s="92"/>
    </row>
    <row r="240" spans="3:11">
      <c r="C240" s="92"/>
      <c r="D240" s="92"/>
      <c r="E240" s="92"/>
      <c r="F240" s="92"/>
      <c r="K240" s="92"/>
    </row>
    <row r="241" spans="3:11">
      <c r="C241" s="92"/>
      <c r="D241" s="92"/>
      <c r="E241" s="92"/>
      <c r="F241" s="92"/>
      <c r="K241" s="92"/>
    </row>
    <row r="242" spans="3:11">
      <c r="C242" s="92"/>
      <c r="D242" s="92"/>
      <c r="E242" s="92"/>
      <c r="F242" s="92"/>
      <c r="K242" s="92"/>
    </row>
    <row r="243" spans="3:11">
      <c r="C243" s="92"/>
      <c r="D243" s="92"/>
      <c r="E243" s="92"/>
      <c r="F243" s="92"/>
      <c r="K243" s="92"/>
    </row>
    <row r="244" spans="3:11">
      <c r="C244" s="92"/>
      <c r="D244" s="92"/>
      <c r="E244" s="92"/>
      <c r="F244" s="92"/>
      <c r="K244" s="92"/>
    </row>
    <row r="245" spans="3:11">
      <c r="C245" s="92"/>
      <c r="D245" s="92"/>
      <c r="E245" s="92"/>
      <c r="F245" s="92"/>
      <c r="K245" s="92"/>
    </row>
  </sheetData>
  <phoneticPr fontId="29" type="noConversion"/>
  <conditionalFormatting sqref="E15">
    <cfRule type="cellIs" dxfId="3" priority="1" operator="equal">
      <formula>"yes"</formula>
    </cfRule>
    <cfRule type="cellIs" dxfId="2" priority="2" operator="equal">
      <formula>"no"</formula>
    </cfRule>
  </conditionalFormatting>
  <hyperlinks>
    <hyperlink ref="K42" r:id="rId1" display="gpitner@tsmc.com" xr:uid="{00000000-0004-0000-0200-000000000000}"/>
    <hyperlink ref="K47" r:id="rId2" xr:uid="{00000000-0004-0000-0200-000001000000}"/>
    <hyperlink ref="K45" r:id="rId3" xr:uid="{00000000-0004-0000-0200-000002000000}"/>
    <hyperlink ref="K44" r:id="rId4" xr:uid="{00000000-0004-0000-0200-000003000000}"/>
    <hyperlink ref="K46" r:id="rId5" xr:uid="{00000000-0004-0000-0200-000004000000}"/>
    <hyperlink ref="K51" r:id="rId6" xr:uid="{00000000-0004-0000-0200-000005000000}"/>
    <hyperlink ref="K50" r:id="rId7" display="mailto:dmj@seas.upenn.edu" xr:uid="{00000000-0004-0000-0200-000006000000}"/>
    <hyperlink ref="K6" r:id="rId8" display="mailto:eeqshao@ust.hk" xr:uid="{00000000-0004-0000-0200-000007000000}"/>
    <hyperlink ref="K5" r:id="rId9" display="mailto:hyejung.choi@sk.com" xr:uid="{00000000-0004-0000-0200-000008000000}"/>
    <hyperlink ref="K4" r:id="rId10" xr:uid="{00000000-0004-0000-0200-000009000000}"/>
  </hyperlinks>
  <pageMargins left="0.7" right="0.7" top="0.75" bottom="0.75" header="0" footer="0"/>
  <pageSetup orientation="portrait"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AB241"/>
  <sheetViews>
    <sheetView zoomScaleNormal="100" workbookViewId="0">
      <selection activeCell="F40" sqref="F40"/>
    </sheetView>
  </sheetViews>
  <sheetFormatPr baseColWidth="10" defaultColWidth="12.6640625" defaultRowHeight="15"/>
  <cols>
    <col min="1" max="1" width="9.5" style="55" customWidth="1"/>
    <col min="2" max="2" width="4.83203125" style="91" bestFit="1" customWidth="1"/>
    <col min="3" max="3" width="14.1640625" style="55" customWidth="1"/>
    <col min="4" max="4" width="14" style="55" customWidth="1"/>
    <col min="5" max="5" width="11.1640625" style="55" bestFit="1" customWidth="1"/>
    <col min="6" max="6" width="20.83203125" style="55" bestFit="1" customWidth="1"/>
    <col min="7" max="9" width="10" style="91" customWidth="1"/>
    <col min="10" max="10" width="11.33203125" style="91" customWidth="1"/>
    <col min="11" max="11" width="32.5" style="141" customWidth="1"/>
    <col min="12" max="12" width="16.1640625" style="55" bestFit="1" customWidth="1"/>
    <col min="13" max="13" width="8.83203125" style="55" bestFit="1" customWidth="1"/>
    <col min="14" max="25" width="10" style="55" customWidth="1"/>
    <col min="26" max="16384" width="12.6640625" style="55"/>
  </cols>
  <sheetData>
    <row r="1" spans="1:28">
      <c r="A1" s="78"/>
      <c r="B1" s="84">
        <v>2024</v>
      </c>
      <c r="C1" s="431" t="s">
        <v>785</v>
      </c>
      <c r="D1" s="78"/>
      <c r="E1" s="78"/>
      <c r="F1" s="78"/>
      <c r="G1" s="79"/>
      <c r="H1" s="79"/>
      <c r="I1" s="79"/>
      <c r="J1" s="79"/>
      <c r="K1" s="111"/>
      <c r="L1" s="54"/>
      <c r="M1" s="59"/>
    </row>
    <row r="2" spans="1:28">
      <c r="A2" s="128"/>
      <c r="B2" s="129" t="s">
        <v>182</v>
      </c>
      <c r="C2" s="130" t="s">
        <v>183</v>
      </c>
      <c r="D2" s="76" t="s">
        <v>184</v>
      </c>
      <c r="E2" s="76" t="s">
        <v>185</v>
      </c>
      <c r="F2" s="76" t="s">
        <v>5</v>
      </c>
      <c r="G2" s="84" t="s">
        <v>186</v>
      </c>
      <c r="H2" s="84" t="s">
        <v>187</v>
      </c>
      <c r="I2" s="84" t="s">
        <v>188</v>
      </c>
      <c r="J2" s="84" t="s">
        <v>189</v>
      </c>
      <c r="K2" s="81" t="s">
        <v>7</v>
      </c>
      <c r="L2" s="59" t="s">
        <v>194</v>
      </c>
      <c r="M2" s="59" t="s">
        <v>320</v>
      </c>
      <c r="N2" s="92"/>
      <c r="O2" s="92"/>
      <c r="P2" s="92"/>
      <c r="Q2" s="92"/>
      <c r="R2" s="92"/>
      <c r="S2" s="92"/>
      <c r="T2" s="92"/>
      <c r="U2" s="92"/>
      <c r="V2" s="92"/>
      <c r="W2" s="92"/>
      <c r="X2" s="92"/>
      <c r="Y2" s="92"/>
    </row>
    <row r="3" spans="1:28" s="67" customFormat="1">
      <c r="A3" s="73" t="s">
        <v>195</v>
      </c>
      <c r="B3" s="61" t="s">
        <v>321</v>
      </c>
      <c r="C3" s="131" t="s">
        <v>632</v>
      </c>
      <c r="D3" s="105" t="s">
        <v>147</v>
      </c>
      <c r="E3" s="105" t="s">
        <v>148</v>
      </c>
      <c r="F3" s="105" t="s">
        <v>81</v>
      </c>
      <c r="G3" s="64" t="s">
        <v>21</v>
      </c>
      <c r="H3" s="124" t="s">
        <v>46</v>
      </c>
      <c r="I3" s="125" t="s">
        <v>8</v>
      </c>
      <c r="J3" s="125" t="s">
        <v>234</v>
      </c>
      <c r="K3" s="132" t="s">
        <v>149</v>
      </c>
      <c r="L3" s="133" t="s">
        <v>324</v>
      </c>
      <c r="M3" s="68"/>
    </row>
    <row r="4" spans="1:28">
      <c r="A4" s="73">
        <v>1</v>
      </c>
      <c r="B4" s="69" t="s">
        <v>321</v>
      </c>
      <c r="C4" s="429" t="s">
        <v>630</v>
      </c>
      <c r="D4" s="430" t="s">
        <v>325</v>
      </c>
      <c r="E4" s="430" t="s">
        <v>326</v>
      </c>
      <c r="F4" s="430" t="s">
        <v>327</v>
      </c>
      <c r="G4" s="276" t="s">
        <v>11</v>
      </c>
      <c r="H4" s="276" t="s">
        <v>111</v>
      </c>
      <c r="I4" s="276" t="s">
        <v>23</v>
      </c>
      <c r="J4" s="276" t="s">
        <v>196</v>
      </c>
      <c r="K4" s="277" t="s">
        <v>328</v>
      </c>
      <c r="L4" s="312" t="s">
        <v>329</v>
      </c>
      <c r="M4" s="54"/>
    </row>
    <row r="5" spans="1:28">
      <c r="A5" s="73">
        <v>2</v>
      </c>
      <c r="B5" s="69" t="s">
        <v>321</v>
      </c>
      <c r="C5" s="429" t="s">
        <v>630</v>
      </c>
      <c r="D5" s="430" t="s">
        <v>330</v>
      </c>
      <c r="E5" s="430" t="s">
        <v>331</v>
      </c>
      <c r="F5" s="430" t="s">
        <v>332</v>
      </c>
      <c r="G5" s="276" t="s">
        <v>38</v>
      </c>
      <c r="H5" s="276" t="s">
        <v>111</v>
      </c>
      <c r="I5" s="276" t="s">
        <v>23</v>
      </c>
      <c r="J5" s="276" t="s">
        <v>196</v>
      </c>
      <c r="K5" s="278" t="s">
        <v>333</v>
      </c>
      <c r="L5" s="312" t="s">
        <v>323</v>
      </c>
      <c r="M5" s="54"/>
    </row>
    <row r="6" spans="1:28">
      <c r="A6" s="73">
        <v>3</v>
      </c>
      <c r="B6" s="69" t="s">
        <v>321</v>
      </c>
      <c r="C6" s="429" t="s">
        <v>630</v>
      </c>
      <c r="D6" s="430" t="s">
        <v>334</v>
      </c>
      <c r="E6" s="430" t="s">
        <v>335</v>
      </c>
      <c r="F6" s="430" t="s">
        <v>336</v>
      </c>
      <c r="G6" s="276" t="s">
        <v>38</v>
      </c>
      <c r="H6" s="276" t="s">
        <v>199</v>
      </c>
      <c r="I6" s="276" t="s">
        <v>23</v>
      </c>
      <c r="J6" s="276" t="s">
        <v>213</v>
      </c>
      <c r="K6" s="277" t="s">
        <v>337</v>
      </c>
      <c r="L6" s="312" t="s">
        <v>338</v>
      </c>
      <c r="M6" s="54"/>
    </row>
    <row r="7" spans="1:28">
      <c r="A7" s="73">
        <v>4</v>
      </c>
      <c r="B7" s="69" t="s">
        <v>321</v>
      </c>
      <c r="C7" s="429" t="s">
        <v>630</v>
      </c>
      <c r="D7" s="430" t="s">
        <v>339</v>
      </c>
      <c r="E7" s="430" t="s">
        <v>340</v>
      </c>
      <c r="F7" s="430" t="s">
        <v>341</v>
      </c>
      <c r="G7" s="279" t="s">
        <v>38</v>
      </c>
      <c r="H7" s="279" t="s">
        <v>111</v>
      </c>
      <c r="I7" s="279" t="s">
        <v>8</v>
      </c>
      <c r="J7" s="279" t="s">
        <v>111</v>
      </c>
      <c r="K7" s="277" t="s">
        <v>342</v>
      </c>
      <c r="L7" s="312" t="s">
        <v>343</v>
      </c>
      <c r="M7" s="54"/>
    </row>
    <row r="8" spans="1:28">
      <c r="A8" s="73">
        <v>5</v>
      </c>
      <c r="B8" s="69" t="s">
        <v>321</v>
      </c>
      <c r="C8" s="429" t="s">
        <v>630</v>
      </c>
      <c r="D8" s="430" t="s">
        <v>344</v>
      </c>
      <c r="E8" s="430" t="s">
        <v>345</v>
      </c>
      <c r="F8" s="430" t="s">
        <v>346</v>
      </c>
      <c r="G8" s="279" t="s">
        <v>21</v>
      </c>
      <c r="H8" s="279" t="s">
        <v>111</v>
      </c>
      <c r="I8" s="279" t="s">
        <v>8</v>
      </c>
      <c r="J8" s="279" t="s">
        <v>111</v>
      </c>
      <c r="K8" s="280" t="s">
        <v>347</v>
      </c>
      <c r="L8" s="312" t="s">
        <v>348</v>
      </c>
      <c r="M8" s="54"/>
      <c r="AB8" s="55" t="s">
        <v>304</v>
      </c>
    </row>
    <row r="9" spans="1:28">
      <c r="A9" s="73">
        <v>6</v>
      </c>
      <c r="B9" s="69" t="s">
        <v>321</v>
      </c>
      <c r="C9" s="134" t="s">
        <v>631</v>
      </c>
      <c r="D9" s="135" t="s">
        <v>814</v>
      </c>
      <c r="E9" s="136" t="s">
        <v>815</v>
      </c>
      <c r="F9" s="137" t="s">
        <v>816</v>
      </c>
      <c r="G9" s="109" t="s">
        <v>11</v>
      </c>
      <c r="H9" s="109" t="s">
        <v>111</v>
      </c>
      <c r="I9" s="109" t="s">
        <v>23</v>
      </c>
      <c r="J9" s="109" t="s">
        <v>196</v>
      </c>
      <c r="K9" s="138" t="s">
        <v>817</v>
      </c>
      <c r="L9" s="139" t="s">
        <v>818</v>
      </c>
      <c r="M9" s="54" t="s">
        <v>819</v>
      </c>
    </row>
    <row r="10" spans="1:28">
      <c r="A10" s="73">
        <v>7</v>
      </c>
      <c r="B10" s="69" t="s">
        <v>321</v>
      </c>
      <c r="C10" s="134" t="s">
        <v>631</v>
      </c>
      <c r="D10" s="135" t="s">
        <v>820</v>
      </c>
      <c r="E10" s="135" t="s">
        <v>821</v>
      </c>
      <c r="F10" s="135" t="s">
        <v>822</v>
      </c>
      <c r="G10" s="109" t="s">
        <v>38</v>
      </c>
      <c r="H10" s="109" t="s">
        <v>199</v>
      </c>
      <c r="I10" s="109" t="s">
        <v>8</v>
      </c>
      <c r="J10" s="109" t="s">
        <v>303</v>
      </c>
      <c r="K10" s="75" t="s">
        <v>823</v>
      </c>
      <c r="L10" s="139" t="s">
        <v>824</v>
      </c>
      <c r="M10" s="54" t="s">
        <v>819</v>
      </c>
    </row>
    <row r="11" spans="1:28">
      <c r="A11" s="73">
        <v>8</v>
      </c>
      <c r="B11" s="69" t="s">
        <v>321</v>
      </c>
      <c r="C11" s="134" t="s">
        <v>631</v>
      </c>
      <c r="D11" s="135" t="s">
        <v>825</v>
      </c>
      <c r="E11" s="135" t="s">
        <v>826</v>
      </c>
      <c r="F11" s="135" t="s">
        <v>676</v>
      </c>
      <c r="G11" s="109" t="s">
        <v>38</v>
      </c>
      <c r="H11" s="109" t="s">
        <v>46</v>
      </c>
      <c r="I11" s="109" t="s">
        <v>23</v>
      </c>
      <c r="J11" s="109" t="s">
        <v>312</v>
      </c>
      <c r="K11" s="75" t="s">
        <v>827</v>
      </c>
      <c r="L11" s="139" t="s">
        <v>828</v>
      </c>
      <c r="M11" s="54" t="s">
        <v>819</v>
      </c>
    </row>
    <row r="12" spans="1:28">
      <c r="A12" s="73">
        <v>9</v>
      </c>
      <c r="B12" s="69" t="s">
        <v>321</v>
      </c>
      <c r="C12" s="134" t="s">
        <v>631</v>
      </c>
      <c r="D12" s="566" t="s">
        <v>1269</v>
      </c>
      <c r="E12" s="566" t="s">
        <v>1270</v>
      </c>
      <c r="F12" s="566" t="s">
        <v>1084</v>
      </c>
      <c r="G12" s="565" t="s">
        <v>11</v>
      </c>
      <c r="H12" s="565" t="s">
        <v>46</v>
      </c>
      <c r="I12" s="565" t="s">
        <v>23</v>
      </c>
      <c r="J12" s="565" t="s">
        <v>234</v>
      </c>
      <c r="K12" s="567" t="s">
        <v>1271</v>
      </c>
      <c r="L12" s="139"/>
      <c r="M12" s="54" t="s">
        <v>833</v>
      </c>
    </row>
    <row r="13" spans="1:28">
      <c r="A13" s="73">
        <v>10</v>
      </c>
      <c r="B13" s="69" t="s">
        <v>321</v>
      </c>
      <c r="C13" s="134" t="s">
        <v>631</v>
      </c>
      <c r="D13" s="135" t="s">
        <v>834</v>
      </c>
      <c r="E13" s="135" t="s">
        <v>835</v>
      </c>
      <c r="F13" s="135" t="s">
        <v>836</v>
      </c>
      <c r="G13" s="109" t="s">
        <v>11</v>
      </c>
      <c r="H13" s="109" t="s">
        <v>199</v>
      </c>
      <c r="I13" s="109" t="s">
        <v>23</v>
      </c>
      <c r="J13" s="109" t="s">
        <v>213</v>
      </c>
      <c r="K13" s="75" t="s">
        <v>837</v>
      </c>
      <c r="L13" s="139" t="s">
        <v>838</v>
      </c>
      <c r="M13" s="54" t="s">
        <v>833</v>
      </c>
    </row>
    <row r="14" spans="1:28">
      <c r="A14" s="50">
        <v>11</v>
      </c>
      <c r="B14" s="69" t="s">
        <v>321</v>
      </c>
      <c r="C14" s="134" t="s">
        <v>631</v>
      </c>
      <c r="D14" s="135" t="s">
        <v>839</v>
      </c>
      <c r="E14" s="135" t="s">
        <v>840</v>
      </c>
      <c r="F14" s="135" t="s">
        <v>663</v>
      </c>
      <c r="G14" s="79" t="s">
        <v>11</v>
      </c>
      <c r="H14" s="79" t="s">
        <v>46</v>
      </c>
      <c r="I14" s="79" t="s">
        <v>23</v>
      </c>
      <c r="J14" s="79" t="s">
        <v>240</v>
      </c>
      <c r="K14" s="75" t="s">
        <v>841</v>
      </c>
      <c r="L14" s="139" t="s">
        <v>842</v>
      </c>
      <c r="M14" s="54" t="s">
        <v>843</v>
      </c>
    </row>
    <row r="15" spans="1:28">
      <c r="A15" s="73">
        <v>12</v>
      </c>
      <c r="B15" s="69" t="s">
        <v>321</v>
      </c>
      <c r="C15" s="134" t="s">
        <v>631</v>
      </c>
      <c r="D15" s="135" t="s">
        <v>844</v>
      </c>
      <c r="E15" s="135" t="s">
        <v>845</v>
      </c>
      <c r="F15" s="135" t="s">
        <v>846</v>
      </c>
      <c r="G15" s="79" t="s">
        <v>38</v>
      </c>
      <c r="H15" s="79" t="s">
        <v>199</v>
      </c>
      <c r="I15" s="79" t="s">
        <v>23</v>
      </c>
      <c r="J15" s="79" t="s">
        <v>847</v>
      </c>
      <c r="K15" s="111" t="s">
        <v>848</v>
      </c>
      <c r="L15" s="139" t="s">
        <v>849</v>
      </c>
      <c r="M15" s="54" t="s">
        <v>850</v>
      </c>
    </row>
    <row r="16" spans="1:28">
      <c r="A16" s="85"/>
      <c r="B16" s="86"/>
      <c r="C16" s="85"/>
      <c r="D16" s="85"/>
      <c r="E16" s="85"/>
      <c r="F16" s="85"/>
      <c r="G16" s="86"/>
      <c r="H16" s="86"/>
      <c r="I16" s="86"/>
      <c r="J16" s="86"/>
      <c r="K16" s="140"/>
    </row>
    <row r="17" spans="1:11">
      <c r="A17" s="468"/>
      <c r="B17" s="86"/>
      <c r="C17" s="89"/>
      <c r="D17" s="85"/>
      <c r="E17" s="85"/>
      <c r="F17" s="85"/>
      <c r="G17" s="86"/>
      <c r="H17" s="86"/>
      <c r="I17" s="86"/>
      <c r="J17" s="86"/>
      <c r="K17" s="140"/>
    </row>
    <row r="18" spans="1:11">
      <c r="A18" s="468"/>
      <c r="B18" s="86"/>
      <c r="C18" s="89"/>
      <c r="D18" s="85"/>
      <c r="E18" s="85"/>
      <c r="F18" s="85"/>
      <c r="G18" s="86"/>
      <c r="H18" s="86"/>
      <c r="I18" s="86"/>
      <c r="J18" s="86"/>
      <c r="K18" s="140"/>
    </row>
    <row r="19" spans="1:11">
      <c r="A19" s="85"/>
      <c r="B19" s="86"/>
      <c r="C19" s="87" t="s">
        <v>186</v>
      </c>
      <c r="D19" s="87" t="s">
        <v>228</v>
      </c>
      <c r="E19" s="85"/>
      <c r="F19" s="87" t="s">
        <v>187</v>
      </c>
      <c r="G19" s="87" t="s">
        <v>228</v>
      </c>
      <c r="H19" s="86"/>
      <c r="I19" s="88" t="s">
        <v>188</v>
      </c>
      <c r="J19" s="88" t="s">
        <v>228</v>
      </c>
      <c r="K19" s="140"/>
    </row>
    <row r="20" spans="1:11">
      <c r="A20" s="85"/>
      <c r="B20" s="86"/>
      <c r="C20" s="90" t="s">
        <v>21</v>
      </c>
      <c r="D20" s="90">
        <f>COUNTIF(G3:G16,"G")</f>
        <v>2</v>
      </c>
      <c r="E20" s="85"/>
      <c r="F20" s="69" t="s">
        <v>46</v>
      </c>
      <c r="G20" s="79">
        <f>COUNTIF(H3:H15,"EU")</f>
        <v>4</v>
      </c>
      <c r="H20" s="86"/>
      <c r="I20" s="69" t="s">
        <v>23</v>
      </c>
      <c r="J20" s="69">
        <f>COUNTIF(I3:I16,"M")</f>
        <v>9</v>
      </c>
      <c r="K20" s="140"/>
    </row>
    <row r="21" spans="1:11">
      <c r="A21" s="85"/>
      <c r="B21" s="86"/>
      <c r="C21" s="90" t="s">
        <v>38</v>
      </c>
      <c r="D21" s="90">
        <f>COUNTIF(G3:G16,"U")</f>
        <v>6</v>
      </c>
      <c r="E21" s="85"/>
      <c r="F21" s="69" t="s">
        <v>199</v>
      </c>
      <c r="G21" s="79">
        <f>COUNTIF(H3:H15,"Asia")</f>
        <v>4</v>
      </c>
      <c r="H21" s="86"/>
      <c r="I21" s="69" t="s">
        <v>8</v>
      </c>
      <c r="J21" s="69">
        <f>COUNTIF(I3:I16,"F")</f>
        <v>4</v>
      </c>
      <c r="K21" s="140"/>
    </row>
    <row r="22" spans="1:11">
      <c r="A22" s="85"/>
      <c r="B22" s="86"/>
      <c r="C22" s="90" t="s">
        <v>11</v>
      </c>
      <c r="D22" s="90">
        <f>COUNTIF(G3:G16,"I")</f>
        <v>5</v>
      </c>
      <c r="E22" s="85"/>
      <c r="F22" s="69" t="s">
        <v>111</v>
      </c>
      <c r="G22" s="79">
        <f>COUNTIF(H3:H15,"US")</f>
        <v>5</v>
      </c>
      <c r="H22" s="86"/>
      <c r="I22" s="69"/>
      <c r="J22" s="69"/>
      <c r="K22" s="140"/>
    </row>
    <row r="23" spans="1:11">
      <c r="A23" s="85"/>
      <c r="B23" s="86"/>
      <c r="C23" s="85"/>
      <c r="D23" s="86">
        <f>D20+D21+D22</f>
        <v>13</v>
      </c>
      <c r="E23" s="86"/>
      <c r="F23" s="86"/>
      <c r="G23" s="86">
        <f>G20+G21+G22</f>
        <v>13</v>
      </c>
      <c r="H23" s="86"/>
      <c r="I23" s="86"/>
      <c r="J23" s="86">
        <f>J20+J21+J22</f>
        <v>13</v>
      </c>
      <c r="K23" s="140"/>
    </row>
    <row r="24" spans="1:11">
      <c r="C24" s="92"/>
      <c r="D24" s="92"/>
      <c r="E24" s="92"/>
      <c r="F24" s="92"/>
    </row>
    <row r="25" spans="1:11">
      <c r="C25" s="92"/>
      <c r="D25" s="92"/>
      <c r="E25" s="92"/>
      <c r="F25" s="92"/>
    </row>
    <row r="26" spans="1:11">
      <c r="C26" s="92"/>
      <c r="D26" s="92"/>
      <c r="E26" s="92"/>
      <c r="F26" s="92"/>
    </row>
    <row r="27" spans="1:11">
      <c r="C27" s="92"/>
      <c r="D27" s="92"/>
      <c r="E27" s="92"/>
      <c r="F27" s="92"/>
    </row>
    <row r="28" spans="1:11">
      <c r="C28" s="92"/>
      <c r="D28" s="92"/>
      <c r="E28" s="92"/>
      <c r="F28" s="92"/>
    </row>
    <row r="29" spans="1:11">
      <c r="C29" s="92"/>
      <c r="D29" s="92"/>
      <c r="E29" s="92"/>
      <c r="F29" s="92"/>
    </row>
    <row r="30" spans="1:11">
      <c r="C30" s="92"/>
      <c r="D30" s="92"/>
      <c r="E30" s="92"/>
      <c r="F30" s="92"/>
    </row>
    <row r="31" spans="1:11">
      <c r="C31" s="92"/>
      <c r="D31" s="92"/>
      <c r="E31" s="92"/>
      <c r="F31" s="92"/>
    </row>
    <row r="32" spans="1:11">
      <c r="C32" s="92"/>
      <c r="D32" s="92"/>
      <c r="E32" s="92"/>
      <c r="F32" s="92"/>
    </row>
    <row r="33" spans="3:13">
      <c r="C33" s="92"/>
      <c r="D33" s="92"/>
      <c r="E33" s="92"/>
      <c r="F33" s="92"/>
    </row>
    <row r="34" spans="3:13">
      <c r="C34" s="92"/>
      <c r="D34" s="92"/>
      <c r="E34" s="92"/>
      <c r="F34" s="92"/>
    </row>
    <row r="35" spans="3:13">
      <c r="C35" s="92"/>
      <c r="D35" s="92"/>
      <c r="E35" s="92"/>
      <c r="F35" s="92"/>
    </row>
    <row r="36" spans="3:13">
      <c r="C36" s="92"/>
      <c r="D36" s="92"/>
      <c r="E36" s="92"/>
      <c r="F36" s="92"/>
    </row>
    <row r="37" spans="3:13">
      <c r="C37" s="92"/>
      <c r="D37" s="92"/>
      <c r="E37" s="92"/>
      <c r="F37" s="91"/>
    </row>
    <row r="38" spans="3:13">
      <c r="C38" s="94" t="s">
        <v>229</v>
      </c>
      <c r="D38" s="67"/>
      <c r="E38" s="67"/>
      <c r="F38" s="67"/>
      <c r="G38" s="93"/>
      <c r="H38" s="93"/>
      <c r="I38" s="93"/>
      <c r="J38" s="93"/>
      <c r="K38" s="67"/>
    </row>
    <row r="39" spans="3:13">
      <c r="C39" s="54"/>
      <c r="D39" s="59" t="s">
        <v>184</v>
      </c>
      <c r="E39" s="59" t="s">
        <v>185</v>
      </c>
      <c r="F39" s="59" t="s">
        <v>5</v>
      </c>
      <c r="G39" s="95" t="s">
        <v>186</v>
      </c>
      <c r="H39" s="95" t="s">
        <v>187</v>
      </c>
      <c r="I39" s="95" t="s">
        <v>188</v>
      </c>
      <c r="J39" s="95" t="s">
        <v>189</v>
      </c>
      <c r="K39" s="59" t="s">
        <v>7</v>
      </c>
    </row>
    <row r="40" spans="3:13">
      <c r="C40" s="54" t="s">
        <v>864</v>
      </c>
      <c r="D40" s="59" t="s">
        <v>851</v>
      </c>
      <c r="E40" s="59" t="s">
        <v>852</v>
      </c>
      <c r="F40" s="59" t="s">
        <v>853</v>
      </c>
      <c r="G40" s="95" t="s">
        <v>11</v>
      </c>
      <c r="H40" s="95" t="s">
        <v>111</v>
      </c>
      <c r="I40" s="95" t="s">
        <v>23</v>
      </c>
      <c r="J40" s="95" t="s">
        <v>196</v>
      </c>
      <c r="K40" s="59" t="s">
        <v>854</v>
      </c>
      <c r="L40" s="55" t="s">
        <v>855</v>
      </c>
      <c r="M40" s="55" t="s">
        <v>856</v>
      </c>
    </row>
    <row r="41" spans="3:13">
      <c r="C41" s="54" t="s">
        <v>863</v>
      </c>
      <c r="D41" s="59" t="s">
        <v>857</v>
      </c>
      <c r="E41" s="59" t="s">
        <v>858</v>
      </c>
      <c r="F41" s="59" t="s">
        <v>859</v>
      </c>
      <c r="G41" s="95" t="s">
        <v>21</v>
      </c>
      <c r="H41" s="95" t="s">
        <v>111</v>
      </c>
      <c r="I41" s="95" t="s">
        <v>23</v>
      </c>
      <c r="J41" s="95" t="s">
        <v>196</v>
      </c>
      <c r="K41" s="59" t="s">
        <v>860</v>
      </c>
      <c r="L41" s="55" t="s">
        <v>861</v>
      </c>
      <c r="M41" s="55" t="s">
        <v>862</v>
      </c>
    </row>
    <row r="42" spans="3:13">
      <c r="C42" s="54" t="s">
        <v>863</v>
      </c>
      <c r="D42" s="59" t="s">
        <v>865</v>
      </c>
      <c r="E42" s="59" t="s">
        <v>866</v>
      </c>
      <c r="F42" s="59" t="s">
        <v>867</v>
      </c>
      <c r="G42" s="95" t="s">
        <v>11</v>
      </c>
      <c r="H42" s="95" t="s">
        <v>199</v>
      </c>
      <c r="I42" s="95" t="s">
        <v>23</v>
      </c>
      <c r="J42" s="95" t="s">
        <v>847</v>
      </c>
      <c r="K42" s="59" t="s">
        <v>868</v>
      </c>
      <c r="L42" s="55" t="s">
        <v>869</v>
      </c>
      <c r="M42" s="55" t="s">
        <v>870</v>
      </c>
    </row>
    <row r="43" spans="3:13">
      <c r="C43" s="54" t="s">
        <v>231</v>
      </c>
      <c r="D43" s="135" t="s">
        <v>349</v>
      </c>
      <c r="E43" s="135" t="s">
        <v>350</v>
      </c>
      <c r="F43" s="135" t="s">
        <v>351</v>
      </c>
      <c r="G43" s="79" t="s">
        <v>38</v>
      </c>
      <c r="H43" s="79" t="s">
        <v>111</v>
      </c>
      <c r="I43" s="79" t="s">
        <v>8</v>
      </c>
      <c r="J43" s="79" t="s">
        <v>196</v>
      </c>
      <c r="K43" s="111"/>
    </row>
    <row r="44" spans="3:13">
      <c r="C44" s="54" t="s">
        <v>231</v>
      </c>
      <c r="D44" s="135" t="s">
        <v>352</v>
      </c>
      <c r="E44" s="135" t="s">
        <v>353</v>
      </c>
      <c r="F44" s="135" t="s">
        <v>354</v>
      </c>
      <c r="G44" s="79" t="s">
        <v>38</v>
      </c>
      <c r="H44" s="79" t="s">
        <v>111</v>
      </c>
      <c r="I44" s="79" t="s">
        <v>23</v>
      </c>
      <c r="J44" s="79" t="s">
        <v>196</v>
      </c>
      <c r="K44" s="111" t="s">
        <v>355</v>
      </c>
    </row>
    <row r="45" spans="3:13">
      <c r="C45" s="54" t="s">
        <v>231</v>
      </c>
      <c r="D45" s="135" t="s">
        <v>138</v>
      </c>
      <c r="E45" s="135" t="s">
        <v>356</v>
      </c>
      <c r="F45" s="135" t="s">
        <v>357</v>
      </c>
      <c r="G45" s="79" t="s">
        <v>38</v>
      </c>
      <c r="H45" s="79" t="s">
        <v>46</v>
      </c>
      <c r="I45" s="79" t="s">
        <v>23</v>
      </c>
      <c r="J45" s="79" t="s">
        <v>358</v>
      </c>
      <c r="K45" s="111" t="s">
        <v>359</v>
      </c>
    </row>
    <row r="46" spans="3:13">
      <c r="C46" s="54" t="s">
        <v>231</v>
      </c>
      <c r="D46" s="135" t="s">
        <v>360</v>
      </c>
      <c r="E46" s="135" t="s">
        <v>361</v>
      </c>
      <c r="F46" s="135" t="s">
        <v>362</v>
      </c>
      <c r="G46" s="79" t="s">
        <v>11</v>
      </c>
      <c r="H46" s="79" t="s">
        <v>111</v>
      </c>
      <c r="I46" s="79" t="s">
        <v>23</v>
      </c>
      <c r="J46" s="79" t="s">
        <v>196</v>
      </c>
      <c r="K46" s="111"/>
    </row>
    <row r="47" spans="3:13">
      <c r="C47" s="54" t="s">
        <v>231</v>
      </c>
      <c r="D47" s="135" t="s">
        <v>363</v>
      </c>
      <c r="E47" s="135" t="s">
        <v>364</v>
      </c>
      <c r="F47" s="135" t="s">
        <v>365</v>
      </c>
      <c r="G47" s="79" t="s">
        <v>21</v>
      </c>
      <c r="H47" s="79" t="s">
        <v>46</v>
      </c>
      <c r="I47" s="79" t="s">
        <v>23</v>
      </c>
      <c r="J47" s="79" t="s">
        <v>234</v>
      </c>
      <c r="K47" s="111" t="s">
        <v>366</v>
      </c>
    </row>
    <row r="48" spans="3:13">
      <c r="C48" s="54" t="s">
        <v>231</v>
      </c>
      <c r="D48" s="135" t="s">
        <v>367</v>
      </c>
      <c r="E48" s="135" t="s">
        <v>368</v>
      </c>
      <c r="F48" s="135" t="s">
        <v>346</v>
      </c>
      <c r="G48" s="79" t="s">
        <v>21</v>
      </c>
      <c r="H48" s="79" t="s">
        <v>111</v>
      </c>
      <c r="I48" s="79" t="s">
        <v>23</v>
      </c>
      <c r="J48" s="79" t="s">
        <v>196</v>
      </c>
      <c r="K48" s="111"/>
    </row>
    <row r="49" spans="3:14">
      <c r="C49" s="92" t="s">
        <v>871</v>
      </c>
      <c r="D49" s="92" t="s">
        <v>814</v>
      </c>
      <c r="E49" s="92" t="s">
        <v>815</v>
      </c>
      <c r="F49" s="92" t="s">
        <v>816</v>
      </c>
      <c r="G49" s="91" t="s">
        <v>11</v>
      </c>
      <c r="H49" s="91" t="s">
        <v>111</v>
      </c>
      <c r="I49" s="91" t="s">
        <v>23</v>
      </c>
      <c r="J49" s="91" t="s">
        <v>196</v>
      </c>
      <c r="K49" s="141" t="s">
        <v>817</v>
      </c>
      <c r="L49" s="55" t="s">
        <v>872</v>
      </c>
      <c r="M49" s="55" t="s">
        <v>873</v>
      </c>
      <c r="N49" s="55" t="s">
        <v>874</v>
      </c>
    </row>
    <row r="50" spans="3:14">
      <c r="C50" s="92" t="s">
        <v>875</v>
      </c>
      <c r="D50" s="92" t="s">
        <v>820</v>
      </c>
      <c r="E50" s="92" t="s">
        <v>821</v>
      </c>
      <c r="F50" s="92" t="s">
        <v>822</v>
      </c>
      <c r="G50" s="91" t="s">
        <v>38</v>
      </c>
      <c r="H50" s="91" t="s">
        <v>199</v>
      </c>
      <c r="I50" s="91" t="s">
        <v>8</v>
      </c>
      <c r="J50" s="91" t="s">
        <v>303</v>
      </c>
      <c r="K50" s="141" t="s">
        <v>823</v>
      </c>
      <c r="L50" s="55" t="s">
        <v>876</v>
      </c>
      <c r="M50" s="55" t="s">
        <v>877</v>
      </c>
      <c r="N50" s="55" t="s">
        <v>878</v>
      </c>
    </row>
    <row r="51" spans="3:14">
      <c r="C51" s="92" t="s">
        <v>879</v>
      </c>
      <c r="D51" s="92" t="s">
        <v>825</v>
      </c>
      <c r="E51" s="92" t="s">
        <v>826</v>
      </c>
      <c r="F51" s="92" t="s">
        <v>676</v>
      </c>
      <c r="G51" s="91" t="s">
        <v>38</v>
      </c>
      <c r="H51" s="91" t="s">
        <v>46</v>
      </c>
      <c r="I51" s="91" t="s">
        <v>23</v>
      </c>
      <c r="J51" s="91" t="s">
        <v>312</v>
      </c>
      <c r="K51" s="141" t="s">
        <v>827</v>
      </c>
      <c r="L51" s="55" t="s">
        <v>880</v>
      </c>
      <c r="M51" s="55" t="s">
        <v>881</v>
      </c>
      <c r="N51" s="55" t="s">
        <v>882</v>
      </c>
    </row>
    <row r="52" spans="3:14">
      <c r="C52" s="92" t="s">
        <v>883</v>
      </c>
      <c r="D52" s="92" t="s">
        <v>829</v>
      </c>
      <c r="E52" s="92" t="s">
        <v>830</v>
      </c>
      <c r="F52" s="92" t="s">
        <v>69</v>
      </c>
      <c r="G52" s="91" t="s">
        <v>21</v>
      </c>
      <c r="H52" s="91" t="s">
        <v>46</v>
      </c>
      <c r="I52" s="91" t="s">
        <v>8</v>
      </c>
      <c r="J52" s="91" t="s">
        <v>831</v>
      </c>
      <c r="K52" s="141" t="s">
        <v>832</v>
      </c>
      <c r="L52" s="55" t="s">
        <v>884</v>
      </c>
      <c r="M52" s="55" t="s">
        <v>885</v>
      </c>
      <c r="N52" s="55" t="s">
        <v>886</v>
      </c>
    </row>
    <row r="53" spans="3:14">
      <c r="C53" s="92" t="s">
        <v>875</v>
      </c>
      <c r="D53" s="92" t="s">
        <v>834</v>
      </c>
      <c r="E53" s="92" t="s">
        <v>835</v>
      </c>
      <c r="F53" s="92" t="s">
        <v>836</v>
      </c>
      <c r="G53" s="91" t="s">
        <v>11</v>
      </c>
      <c r="H53" s="91" t="s">
        <v>199</v>
      </c>
      <c r="I53" s="91" t="s">
        <v>23</v>
      </c>
      <c r="J53" s="91" t="s">
        <v>213</v>
      </c>
      <c r="K53" s="141" t="s">
        <v>837</v>
      </c>
      <c r="L53" s="55" t="s">
        <v>887</v>
      </c>
      <c r="M53" s="55" t="s">
        <v>833</v>
      </c>
      <c r="N53" s="55" t="s">
        <v>888</v>
      </c>
    </row>
    <row r="54" spans="3:14">
      <c r="C54" s="92" t="s">
        <v>889</v>
      </c>
      <c r="D54" s="92" t="s">
        <v>839</v>
      </c>
      <c r="E54" s="92" t="s">
        <v>840</v>
      </c>
      <c r="F54" s="92" t="s">
        <v>663</v>
      </c>
      <c r="G54" s="91" t="s">
        <v>11</v>
      </c>
      <c r="H54" s="91" t="s">
        <v>46</v>
      </c>
      <c r="I54" s="91" t="s">
        <v>23</v>
      </c>
      <c r="J54" s="91" t="s">
        <v>240</v>
      </c>
      <c r="K54" s="141" t="s">
        <v>841</v>
      </c>
      <c r="L54" s="55" t="s">
        <v>842</v>
      </c>
      <c r="M54" s="55" t="s">
        <v>843</v>
      </c>
      <c r="N54" s="55" t="s">
        <v>890</v>
      </c>
    </row>
    <row r="55" spans="3:14">
      <c r="C55" s="92" t="s">
        <v>891</v>
      </c>
      <c r="D55" s="92" t="s">
        <v>844</v>
      </c>
      <c r="E55" s="92" t="s">
        <v>845</v>
      </c>
      <c r="F55" s="92" t="s">
        <v>846</v>
      </c>
      <c r="G55" s="91" t="s">
        <v>38</v>
      </c>
      <c r="H55" s="91" t="s">
        <v>199</v>
      </c>
      <c r="I55" s="91" t="s">
        <v>23</v>
      </c>
      <c r="J55" s="91" t="s">
        <v>847</v>
      </c>
      <c r="K55" s="141" t="s">
        <v>848</v>
      </c>
      <c r="L55" s="55" t="s">
        <v>849</v>
      </c>
      <c r="M55" s="55" t="s">
        <v>850</v>
      </c>
      <c r="N55" s="55" t="s">
        <v>892</v>
      </c>
    </row>
    <row r="56" spans="3:14">
      <c r="C56" s="92" t="s">
        <v>893</v>
      </c>
      <c r="D56" s="92" t="s">
        <v>851</v>
      </c>
      <c r="E56" s="92" t="s">
        <v>852</v>
      </c>
      <c r="F56" s="92" t="s">
        <v>853</v>
      </c>
      <c r="G56" s="91" t="s">
        <v>11</v>
      </c>
      <c r="H56" s="91" t="s">
        <v>111</v>
      </c>
      <c r="I56" s="91" t="s">
        <v>23</v>
      </c>
      <c r="J56" s="91" t="s">
        <v>196</v>
      </c>
      <c r="K56" s="141" t="s">
        <v>854</v>
      </c>
      <c r="L56" s="55" t="s">
        <v>894</v>
      </c>
      <c r="M56" s="55" t="s">
        <v>856</v>
      </c>
      <c r="N56" s="55" t="s">
        <v>895</v>
      </c>
    </row>
    <row r="57" spans="3:14">
      <c r="C57" s="92" t="s">
        <v>893</v>
      </c>
      <c r="D57" s="92" t="s">
        <v>857</v>
      </c>
      <c r="E57" s="92" t="s">
        <v>858</v>
      </c>
      <c r="F57" s="92" t="s">
        <v>859</v>
      </c>
      <c r="G57" s="91" t="s">
        <v>21</v>
      </c>
      <c r="H57" s="91" t="s">
        <v>111</v>
      </c>
      <c r="I57" s="91" t="s">
        <v>23</v>
      </c>
      <c r="J57" s="91" t="s">
        <v>196</v>
      </c>
      <c r="K57" s="141" t="s">
        <v>860</v>
      </c>
      <c r="L57" s="55" t="s">
        <v>861</v>
      </c>
      <c r="M57" s="55" t="s">
        <v>862</v>
      </c>
      <c r="N57" s="55" t="s">
        <v>896</v>
      </c>
    </row>
    <row r="58" spans="3:14">
      <c r="C58" s="92" t="s">
        <v>893</v>
      </c>
      <c r="D58" s="92" t="s">
        <v>865</v>
      </c>
      <c r="E58" s="92" t="s">
        <v>866</v>
      </c>
      <c r="F58" s="92" t="s">
        <v>867</v>
      </c>
      <c r="G58" s="91" t="s">
        <v>11</v>
      </c>
      <c r="H58" s="91" t="s">
        <v>199</v>
      </c>
      <c r="I58" s="91" t="s">
        <v>23</v>
      </c>
      <c r="J58" s="91" t="s">
        <v>847</v>
      </c>
      <c r="K58" s="141" t="s">
        <v>897</v>
      </c>
      <c r="L58" s="55" t="s">
        <v>898</v>
      </c>
      <c r="M58" s="55" t="s">
        <v>899</v>
      </c>
      <c r="N58" s="55" t="s">
        <v>900</v>
      </c>
    </row>
    <row r="59" spans="3:14">
      <c r="C59" s="92"/>
      <c r="D59" s="92"/>
      <c r="E59" s="92"/>
      <c r="F59" s="92"/>
    </row>
    <row r="60" spans="3:14">
      <c r="C60" s="92"/>
      <c r="D60" s="92"/>
      <c r="E60" s="92"/>
      <c r="F60" s="92"/>
    </row>
    <row r="61" spans="3:14">
      <c r="G61" s="55"/>
      <c r="H61" s="55"/>
      <c r="I61" s="55"/>
      <c r="J61" s="55"/>
      <c r="K61" s="55"/>
    </row>
    <row r="62" spans="3:14">
      <c r="G62" s="55"/>
      <c r="H62" s="55"/>
      <c r="I62" s="55"/>
      <c r="J62" s="55"/>
      <c r="K62" s="55"/>
    </row>
    <row r="63" spans="3:14">
      <c r="G63" s="55"/>
      <c r="H63" s="55"/>
      <c r="I63" s="55"/>
      <c r="J63" s="55"/>
      <c r="K63" s="55"/>
    </row>
    <row r="64" spans="3:14">
      <c r="C64" s="92"/>
      <c r="D64" s="92"/>
      <c r="E64" s="92"/>
      <c r="F64" s="92"/>
    </row>
    <row r="65" spans="3:6">
      <c r="C65" s="92"/>
      <c r="D65" s="92"/>
      <c r="E65" s="92"/>
      <c r="F65" s="92"/>
    </row>
    <row r="66" spans="3:6">
      <c r="C66" s="92"/>
      <c r="D66" s="92"/>
      <c r="E66" s="92"/>
      <c r="F66" s="92"/>
    </row>
    <row r="67" spans="3:6">
      <c r="C67" s="92"/>
      <c r="D67" s="92"/>
      <c r="E67" s="92"/>
      <c r="F67" s="92"/>
    </row>
    <row r="68" spans="3:6">
      <c r="C68" s="92"/>
      <c r="D68" s="92"/>
      <c r="E68" s="92"/>
      <c r="F68" s="92"/>
    </row>
    <row r="69" spans="3:6">
      <c r="C69" s="92"/>
      <c r="D69" s="92"/>
      <c r="E69" s="92"/>
      <c r="F69" s="92"/>
    </row>
    <row r="70" spans="3:6">
      <c r="C70" s="92"/>
      <c r="D70" s="92"/>
      <c r="E70" s="92"/>
      <c r="F70" s="92"/>
    </row>
    <row r="71" spans="3:6">
      <c r="C71" s="92"/>
      <c r="D71" s="92"/>
      <c r="E71" s="92"/>
      <c r="F71" s="92"/>
    </row>
    <row r="72" spans="3:6">
      <c r="C72" s="92"/>
      <c r="D72" s="92"/>
      <c r="E72" s="92"/>
      <c r="F72" s="92"/>
    </row>
    <row r="73" spans="3:6">
      <c r="C73" s="92"/>
      <c r="D73" s="92"/>
      <c r="E73" s="92"/>
      <c r="F73" s="92"/>
    </row>
    <row r="74" spans="3:6">
      <c r="C74" s="92"/>
      <c r="D74" s="92"/>
      <c r="E74" s="92"/>
      <c r="F74" s="92"/>
    </row>
    <row r="75" spans="3:6">
      <c r="C75" s="92"/>
      <c r="D75" s="92"/>
      <c r="E75" s="92"/>
      <c r="F75" s="92"/>
    </row>
    <row r="76" spans="3:6">
      <c r="C76" s="92"/>
      <c r="D76" s="92"/>
      <c r="E76" s="92"/>
      <c r="F76" s="92"/>
    </row>
    <row r="77" spans="3:6">
      <c r="C77" s="92"/>
      <c r="D77" s="92"/>
      <c r="E77" s="92"/>
      <c r="F77" s="92"/>
    </row>
    <row r="78" spans="3:6">
      <c r="C78" s="92"/>
      <c r="D78" s="92"/>
      <c r="E78" s="92"/>
      <c r="F78" s="92"/>
    </row>
    <row r="79" spans="3:6">
      <c r="C79" s="92"/>
      <c r="D79" s="92"/>
      <c r="E79" s="92"/>
      <c r="F79" s="92"/>
    </row>
    <row r="80" spans="3:6">
      <c r="C80" s="92"/>
      <c r="D80" s="92"/>
      <c r="E80" s="92"/>
      <c r="F80" s="92"/>
    </row>
    <row r="81" spans="3:6">
      <c r="C81" s="92"/>
      <c r="D81" s="92"/>
      <c r="E81" s="92"/>
      <c r="F81" s="92"/>
    </row>
    <row r="82" spans="3:6">
      <c r="C82" s="92"/>
      <c r="D82" s="92"/>
      <c r="E82" s="92"/>
      <c r="F82" s="92"/>
    </row>
    <row r="83" spans="3:6">
      <c r="C83" s="92"/>
      <c r="D83" s="92"/>
      <c r="E83" s="92"/>
      <c r="F83" s="92"/>
    </row>
    <row r="84" spans="3:6">
      <c r="C84" s="92"/>
      <c r="D84" s="92"/>
      <c r="E84" s="92"/>
      <c r="F84" s="92"/>
    </row>
    <row r="85" spans="3:6">
      <c r="C85" s="92"/>
      <c r="D85" s="92"/>
      <c r="E85" s="92"/>
      <c r="F85" s="92"/>
    </row>
    <row r="86" spans="3:6">
      <c r="C86" s="92"/>
      <c r="D86" s="92"/>
      <c r="E86" s="92"/>
      <c r="F86" s="92"/>
    </row>
    <row r="87" spans="3:6">
      <c r="C87" s="92"/>
      <c r="D87" s="92"/>
      <c r="E87" s="92"/>
      <c r="F87" s="92"/>
    </row>
    <row r="88" spans="3:6">
      <c r="C88" s="92"/>
      <c r="D88" s="92"/>
      <c r="E88" s="92"/>
      <c r="F88" s="92"/>
    </row>
    <row r="89" spans="3:6">
      <c r="C89" s="92"/>
      <c r="D89" s="92"/>
      <c r="E89" s="92"/>
      <c r="F89" s="92"/>
    </row>
    <row r="90" spans="3:6">
      <c r="C90" s="92"/>
      <c r="D90" s="92"/>
      <c r="E90" s="92"/>
      <c r="F90" s="92"/>
    </row>
    <row r="91" spans="3:6">
      <c r="C91" s="92"/>
      <c r="D91" s="92"/>
      <c r="E91" s="92"/>
      <c r="F91" s="92"/>
    </row>
    <row r="92" spans="3:6">
      <c r="C92" s="92"/>
      <c r="D92" s="92"/>
      <c r="E92" s="92"/>
      <c r="F92" s="92"/>
    </row>
    <row r="93" spans="3:6">
      <c r="C93" s="92"/>
      <c r="D93" s="92"/>
      <c r="E93" s="92"/>
      <c r="F93" s="92"/>
    </row>
    <row r="94" spans="3:6">
      <c r="C94" s="92"/>
      <c r="D94" s="92"/>
      <c r="E94" s="92"/>
      <c r="F94" s="92"/>
    </row>
    <row r="95" spans="3:6">
      <c r="C95" s="92"/>
      <c r="D95" s="92"/>
      <c r="E95" s="92"/>
      <c r="F95" s="92"/>
    </row>
    <row r="96" spans="3:6">
      <c r="C96" s="92"/>
      <c r="D96" s="92"/>
      <c r="E96" s="92"/>
      <c r="F96" s="92"/>
    </row>
    <row r="97" spans="3:6">
      <c r="C97" s="92"/>
      <c r="D97" s="92"/>
      <c r="E97" s="92"/>
      <c r="F97" s="92"/>
    </row>
    <row r="98" spans="3:6">
      <c r="C98" s="92"/>
      <c r="D98" s="92"/>
      <c r="E98" s="92"/>
      <c r="F98" s="92"/>
    </row>
    <row r="99" spans="3:6">
      <c r="C99" s="92"/>
      <c r="D99" s="92"/>
      <c r="E99" s="92"/>
      <c r="F99" s="92"/>
    </row>
    <row r="100" spans="3:6">
      <c r="C100" s="92"/>
      <c r="D100" s="92"/>
      <c r="E100" s="92"/>
      <c r="F100" s="92"/>
    </row>
    <row r="101" spans="3:6">
      <c r="C101" s="92"/>
      <c r="D101" s="92"/>
      <c r="E101" s="92"/>
      <c r="F101" s="92"/>
    </row>
    <row r="102" spans="3:6">
      <c r="C102" s="92"/>
      <c r="D102" s="92"/>
      <c r="E102" s="92"/>
      <c r="F102" s="92"/>
    </row>
    <row r="103" spans="3:6">
      <c r="C103" s="92"/>
      <c r="D103" s="92"/>
      <c r="E103" s="92"/>
      <c r="F103" s="92"/>
    </row>
    <row r="104" spans="3:6">
      <c r="C104" s="92"/>
      <c r="D104" s="92"/>
      <c r="E104" s="92"/>
      <c r="F104" s="92"/>
    </row>
    <row r="105" spans="3:6">
      <c r="C105" s="92"/>
      <c r="D105" s="92"/>
      <c r="E105" s="92"/>
      <c r="F105" s="92"/>
    </row>
    <row r="106" spans="3:6">
      <c r="C106" s="92"/>
      <c r="D106" s="92"/>
      <c r="E106" s="92"/>
      <c r="F106" s="92"/>
    </row>
    <row r="107" spans="3:6">
      <c r="C107" s="92"/>
      <c r="D107" s="92"/>
      <c r="E107" s="92"/>
      <c r="F107" s="92"/>
    </row>
    <row r="108" spans="3:6">
      <c r="C108" s="92"/>
      <c r="D108" s="92"/>
      <c r="E108" s="92"/>
      <c r="F108" s="92"/>
    </row>
    <row r="109" spans="3:6">
      <c r="C109" s="92"/>
      <c r="D109" s="92"/>
      <c r="E109" s="92"/>
      <c r="F109" s="92"/>
    </row>
    <row r="110" spans="3:6">
      <c r="C110" s="92"/>
      <c r="D110" s="92"/>
      <c r="E110" s="92"/>
      <c r="F110" s="92"/>
    </row>
    <row r="111" spans="3:6">
      <c r="C111" s="92"/>
      <c r="D111" s="92"/>
      <c r="E111" s="92"/>
      <c r="F111" s="92"/>
    </row>
    <row r="112" spans="3:6">
      <c r="C112" s="92"/>
      <c r="D112" s="92"/>
      <c r="E112" s="92"/>
      <c r="F112" s="92"/>
    </row>
    <row r="113" spans="3:6">
      <c r="C113" s="92"/>
      <c r="D113" s="92"/>
      <c r="E113" s="92"/>
      <c r="F113" s="92"/>
    </row>
    <row r="114" spans="3:6">
      <c r="C114" s="92"/>
      <c r="D114" s="92"/>
      <c r="E114" s="92"/>
      <c r="F114" s="92"/>
    </row>
    <row r="115" spans="3:6">
      <c r="C115" s="92"/>
      <c r="D115" s="92"/>
      <c r="E115" s="92"/>
      <c r="F115" s="92"/>
    </row>
    <row r="116" spans="3:6">
      <c r="C116" s="92"/>
      <c r="D116" s="92"/>
      <c r="E116" s="92"/>
      <c r="F116" s="92"/>
    </row>
    <row r="117" spans="3:6">
      <c r="C117" s="92"/>
      <c r="D117" s="92"/>
      <c r="E117" s="92"/>
      <c r="F117" s="92"/>
    </row>
    <row r="118" spans="3:6">
      <c r="C118" s="92"/>
      <c r="D118" s="92"/>
      <c r="E118" s="92"/>
      <c r="F118" s="92"/>
    </row>
    <row r="119" spans="3:6">
      <c r="C119" s="92"/>
      <c r="D119" s="92"/>
      <c r="E119" s="92"/>
      <c r="F119" s="92"/>
    </row>
    <row r="120" spans="3:6">
      <c r="C120" s="92"/>
      <c r="D120" s="92"/>
      <c r="E120" s="92"/>
      <c r="F120" s="92"/>
    </row>
    <row r="121" spans="3:6">
      <c r="C121" s="92"/>
      <c r="D121" s="92"/>
      <c r="E121" s="92"/>
      <c r="F121" s="92"/>
    </row>
    <row r="122" spans="3:6">
      <c r="C122" s="92"/>
      <c r="D122" s="92"/>
      <c r="E122" s="92"/>
      <c r="F122" s="92"/>
    </row>
    <row r="123" spans="3:6">
      <c r="C123" s="92"/>
      <c r="D123" s="92"/>
      <c r="E123" s="92"/>
      <c r="F123" s="92"/>
    </row>
    <row r="124" spans="3:6">
      <c r="C124" s="92"/>
      <c r="D124" s="92"/>
      <c r="E124" s="92"/>
      <c r="F124" s="92"/>
    </row>
    <row r="125" spans="3:6">
      <c r="C125" s="92"/>
      <c r="D125" s="92"/>
      <c r="E125" s="92"/>
      <c r="F125" s="92"/>
    </row>
    <row r="126" spans="3:6">
      <c r="C126" s="92"/>
      <c r="D126" s="92"/>
      <c r="E126" s="92"/>
      <c r="F126" s="92"/>
    </row>
    <row r="127" spans="3:6">
      <c r="C127" s="92"/>
      <c r="D127" s="92"/>
      <c r="E127" s="92"/>
      <c r="F127" s="92"/>
    </row>
    <row r="128" spans="3:6">
      <c r="C128" s="92"/>
      <c r="D128" s="92"/>
      <c r="E128" s="92"/>
      <c r="F128" s="92"/>
    </row>
    <row r="129" spans="3:6">
      <c r="C129" s="92"/>
      <c r="D129" s="92"/>
      <c r="E129" s="92"/>
      <c r="F129" s="92"/>
    </row>
    <row r="130" spans="3:6">
      <c r="C130" s="92"/>
      <c r="D130" s="92"/>
      <c r="E130" s="92"/>
      <c r="F130" s="92"/>
    </row>
    <row r="131" spans="3:6">
      <c r="C131" s="92"/>
      <c r="D131" s="92"/>
      <c r="E131" s="92"/>
      <c r="F131" s="92"/>
    </row>
    <row r="132" spans="3:6">
      <c r="C132" s="92"/>
      <c r="D132" s="92"/>
      <c r="E132" s="92"/>
      <c r="F132" s="92"/>
    </row>
    <row r="133" spans="3:6">
      <c r="C133" s="92"/>
      <c r="D133" s="92"/>
      <c r="E133" s="92"/>
      <c r="F133" s="92"/>
    </row>
    <row r="134" spans="3:6">
      <c r="C134" s="92"/>
      <c r="D134" s="92"/>
      <c r="E134" s="92"/>
      <c r="F134" s="92"/>
    </row>
    <row r="135" spans="3:6">
      <c r="C135" s="92"/>
      <c r="D135" s="92"/>
      <c r="E135" s="92"/>
      <c r="F135" s="92"/>
    </row>
    <row r="136" spans="3:6">
      <c r="C136" s="92"/>
      <c r="D136" s="92"/>
      <c r="E136" s="92"/>
      <c r="F136" s="92"/>
    </row>
    <row r="137" spans="3:6">
      <c r="C137" s="92"/>
      <c r="D137" s="92"/>
      <c r="E137" s="92"/>
      <c r="F137" s="92"/>
    </row>
    <row r="138" spans="3:6">
      <c r="C138" s="92"/>
      <c r="D138" s="92"/>
      <c r="E138" s="92"/>
      <c r="F138" s="92"/>
    </row>
    <row r="139" spans="3:6">
      <c r="C139" s="92"/>
      <c r="D139" s="92"/>
      <c r="E139" s="92"/>
      <c r="F139" s="92"/>
    </row>
    <row r="140" spans="3:6">
      <c r="C140" s="92"/>
      <c r="D140" s="92"/>
      <c r="E140" s="92"/>
      <c r="F140" s="92"/>
    </row>
    <row r="141" spans="3:6">
      <c r="C141" s="92"/>
      <c r="D141" s="92"/>
      <c r="E141" s="92"/>
      <c r="F141" s="92"/>
    </row>
    <row r="142" spans="3:6">
      <c r="C142" s="92"/>
      <c r="D142" s="92"/>
      <c r="E142" s="92"/>
      <c r="F142" s="92"/>
    </row>
    <row r="143" spans="3:6">
      <c r="C143" s="92"/>
      <c r="D143" s="92"/>
      <c r="E143" s="92"/>
      <c r="F143" s="92"/>
    </row>
    <row r="144" spans="3:6">
      <c r="C144" s="92"/>
      <c r="D144" s="92"/>
      <c r="E144" s="92"/>
      <c r="F144" s="92"/>
    </row>
    <row r="145" spans="3:6">
      <c r="C145" s="92"/>
      <c r="D145" s="92"/>
      <c r="E145" s="92"/>
      <c r="F145" s="92"/>
    </row>
    <row r="146" spans="3:6">
      <c r="C146" s="92"/>
      <c r="D146" s="92"/>
      <c r="E146" s="92"/>
      <c r="F146" s="92"/>
    </row>
    <row r="147" spans="3:6">
      <c r="C147" s="92"/>
      <c r="D147" s="92"/>
      <c r="E147" s="92"/>
      <c r="F147" s="92"/>
    </row>
    <row r="148" spans="3:6">
      <c r="C148" s="92"/>
      <c r="D148" s="92"/>
      <c r="E148" s="92"/>
      <c r="F148" s="92"/>
    </row>
    <row r="149" spans="3:6">
      <c r="C149" s="92"/>
      <c r="D149" s="92"/>
      <c r="E149" s="92"/>
      <c r="F149" s="92"/>
    </row>
    <row r="150" spans="3:6">
      <c r="C150" s="92"/>
      <c r="D150" s="92"/>
      <c r="E150" s="92"/>
      <c r="F150" s="92"/>
    </row>
    <row r="151" spans="3:6">
      <c r="C151" s="92"/>
      <c r="D151" s="92"/>
      <c r="E151" s="92"/>
      <c r="F151" s="92"/>
    </row>
    <row r="152" spans="3:6">
      <c r="C152" s="92"/>
      <c r="D152" s="92"/>
      <c r="E152" s="92"/>
      <c r="F152" s="92"/>
    </row>
    <row r="153" spans="3:6">
      <c r="C153" s="92"/>
      <c r="D153" s="92"/>
      <c r="E153" s="92"/>
      <c r="F153" s="92"/>
    </row>
    <row r="154" spans="3:6">
      <c r="C154" s="92"/>
      <c r="D154" s="92"/>
      <c r="E154" s="92"/>
      <c r="F154" s="92"/>
    </row>
    <row r="155" spans="3:6">
      <c r="C155" s="92"/>
      <c r="D155" s="92"/>
      <c r="E155" s="92"/>
      <c r="F155" s="92"/>
    </row>
    <row r="156" spans="3:6">
      <c r="C156" s="92"/>
      <c r="D156" s="92"/>
      <c r="E156" s="92"/>
      <c r="F156" s="92"/>
    </row>
    <row r="157" spans="3:6">
      <c r="C157" s="92"/>
      <c r="D157" s="92"/>
      <c r="E157" s="92"/>
      <c r="F157" s="92"/>
    </row>
    <row r="158" spans="3:6">
      <c r="C158" s="92"/>
      <c r="D158" s="92"/>
      <c r="E158" s="92"/>
      <c r="F158" s="92"/>
    </row>
    <row r="159" spans="3:6">
      <c r="C159" s="92"/>
      <c r="D159" s="92"/>
      <c r="E159" s="92"/>
      <c r="F159" s="92"/>
    </row>
    <row r="160" spans="3:6">
      <c r="C160" s="92"/>
      <c r="D160" s="92"/>
      <c r="E160" s="92"/>
      <c r="F160" s="92"/>
    </row>
    <row r="161" spans="3:6">
      <c r="C161" s="92"/>
      <c r="D161" s="92"/>
      <c r="E161" s="92"/>
      <c r="F161" s="92"/>
    </row>
    <row r="162" spans="3:6">
      <c r="C162" s="92"/>
      <c r="D162" s="92"/>
      <c r="E162" s="92"/>
      <c r="F162" s="92"/>
    </row>
    <row r="163" spans="3:6">
      <c r="C163" s="92"/>
      <c r="D163" s="92"/>
      <c r="E163" s="92"/>
      <c r="F163" s="92"/>
    </row>
    <row r="164" spans="3:6">
      <c r="C164" s="92"/>
      <c r="D164" s="92"/>
      <c r="E164" s="92"/>
      <c r="F164" s="92"/>
    </row>
    <row r="165" spans="3:6">
      <c r="C165" s="92"/>
      <c r="D165" s="92"/>
      <c r="E165" s="92"/>
      <c r="F165" s="92"/>
    </row>
    <row r="166" spans="3:6">
      <c r="C166" s="92"/>
      <c r="D166" s="92"/>
      <c r="E166" s="92"/>
      <c r="F166" s="92"/>
    </row>
    <row r="167" spans="3:6">
      <c r="C167" s="92"/>
      <c r="D167" s="92"/>
      <c r="E167" s="92"/>
      <c r="F167" s="92"/>
    </row>
    <row r="168" spans="3:6">
      <c r="C168" s="92"/>
      <c r="D168" s="92"/>
      <c r="E168" s="92"/>
      <c r="F168" s="92"/>
    </row>
    <row r="169" spans="3:6">
      <c r="C169" s="92"/>
      <c r="D169" s="92"/>
      <c r="E169" s="92"/>
      <c r="F169" s="92"/>
    </row>
    <row r="170" spans="3:6">
      <c r="C170" s="92"/>
      <c r="D170" s="92"/>
      <c r="E170" s="92"/>
      <c r="F170" s="92"/>
    </row>
    <row r="171" spans="3:6">
      <c r="C171" s="92"/>
      <c r="D171" s="92"/>
      <c r="E171" s="92"/>
      <c r="F171" s="92"/>
    </row>
    <row r="172" spans="3:6">
      <c r="C172" s="92"/>
      <c r="D172" s="92"/>
      <c r="E172" s="92"/>
      <c r="F172" s="92"/>
    </row>
    <row r="173" spans="3:6">
      <c r="C173" s="92"/>
      <c r="D173" s="92"/>
      <c r="E173" s="92"/>
      <c r="F173" s="92"/>
    </row>
    <row r="174" spans="3:6">
      <c r="C174" s="92"/>
      <c r="D174" s="92"/>
      <c r="E174" s="92"/>
      <c r="F174" s="92"/>
    </row>
    <row r="175" spans="3:6">
      <c r="C175" s="92"/>
      <c r="D175" s="92"/>
      <c r="E175" s="92"/>
      <c r="F175" s="92"/>
    </row>
    <row r="176" spans="3:6">
      <c r="C176" s="92"/>
      <c r="D176" s="92"/>
      <c r="E176" s="92"/>
      <c r="F176" s="92"/>
    </row>
    <row r="177" spans="3:6">
      <c r="C177" s="92"/>
      <c r="D177" s="92"/>
      <c r="E177" s="92"/>
      <c r="F177" s="92"/>
    </row>
    <row r="178" spans="3:6">
      <c r="C178" s="92"/>
      <c r="D178" s="92"/>
      <c r="E178" s="92"/>
      <c r="F178" s="92"/>
    </row>
    <row r="179" spans="3:6">
      <c r="C179" s="92"/>
      <c r="D179" s="92"/>
      <c r="E179" s="92"/>
      <c r="F179" s="92"/>
    </row>
    <row r="180" spans="3:6">
      <c r="C180" s="92"/>
      <c r="D180" s="92"/>
      <c r="E180" s="92"/>
      <c r="F180" s="92"/>
    </row>
    <row r="181" spans="3:6">
      <c r="C181" s="92"/>
      <c r="D181" s="92"/>
      <c r="E181" s="92"/>
      <c r="F181" s="92"/>
    </row>
    <row r="182" spans="3:6">
      <c r="C182" s="92"/>
      <c r="D182" s="92"/>
      <c r="E182" s="92"/>
      <c r="F182" s="92"/>
    </row>
    <row r="183" spans="3:6">
      <c r="C183" s="92"/>
      <c r="D183" s="92"/>
      <c r="E183" s="92"/>
      <c r="F183" s="92"/>
    </row>
    <row r="184" spans="3:6">
      <c r="C184" s="92"/>
      <c r="D184" s="92"/>
      <c r="E184" s="92"/>
      <c r="F184" s="92"/>
    </row>
    <row r="185" spans="3:6">
      <c r="C185" s="92"/>
      <c r="D185" s="92"/>
      <c r="E185" s="92"/>
      <c r="F185" s="92"/>
    </row>
    <row r="186" spans="3:6">
      <c r="C186" s="92"/>
      <c r="D186" s="92"/>
      <c r="E186" s="92"/>
      <c r="F186" s="92"/>
    </row>
    <row r="187" spans="3:6">
      <c r="C187" s="92"/>
      <c r="D187" s="92"/>
      <c r="E187" s="92"/>
      <c r="F187" s="92"/>
    </row>
    <row r="188" spans="3:6">
      <c r="C188" s="92"/>
      <c r="D188" s="92"/>
      <c r="E188" s="92"/>
      <c r="F188" s="92"/>
    </row>
    <row r="189" spans="3:6">
      <c r="C189" s="92"/>
      <c r="D189" s="92"/>
      <c r="E189" s="92"/>
      <c r="F189" s="92"/>
    </row>
    <row r="190" spans="3:6">
      <c r="C190" s="92"/>
      <c r="D190" s="92"/>
      <c r="E190" s="92"/>
      <c r="F190" s="92"/>
    </row>
    <row r="191" spans="3:6">
      <c r="C191" s="92"/>
      <c r="D191" s="92"/>
      <c r="E191" s="92"/>
      <c r="F191" s="92"/>
    </row>
    <row r="192" spans="3:6">
      <c r="C192" s="92"/>
      <c r="D192" s="92"/>
      <c r="E192" s="92"/>
      <c r="F192" s="92"/>
    </row>
    <row r="193" spans="3:6">
      <c r="C193" s="92"/>
      <c r="D193" s="92"/>
      <c r="E193" s="92"/>
      <c r="F193" s="92"/>
    </row>
    <row r="194" spans="3:6">
      <c r="C194" s="92"/>
      <c r="D194" s="92"/>
      <c r="E194" s="92"/>
      <c r="F194" s="92"/>
    </row>
    <row r="195" spans="3:6">
      <c r="C195" s="92"/>
      <c r="D195" s="92"/>
      <c r="E195" s="92"/>
      <c r="F195" s="92"/>
    </row>
    <row r="196" spans="3:6">
      <c r="C196" s="92"/>
      <c r="D196" s="92"/>
      <c r="E196" s="92"/>
      <c r="F196" s="92"/>
    </row>
    <row r="197" spans="3:6">
      <c r="C197" s="92"/>
      <c r="D197" s="92"/>
      <c r="E197" s="92"/>
      <c r="F197" s="92"/>
    </row>
    <row r="198" spans="3:6">
      <c r="C198" s="92"/>
      <c r="D198" s="92"/>
      <c r="E198" s="92"/>
      <c r="F198" s="92"/>
    </row>
    <row r="199" spans="3:6">
      <c r="C199" s="92"/>
      <c r="D199" s="92"/>
      <c r="E199" s="92"/>
      <c r="F199" s="92"/>
    </row>
    <row r="200" spans="3:6">
      <c r="C200" s="92"/>
      <c r="D200" s="92"/>
      <c r="E200" s="92"/>
      <c r="F200" s="92"/>
    </row>
    <row r="201" spans="3:6">
      <c r="C201" s="92"/>
      <c r="D201" s="92"/>
      <c r="E201" s="92"/>
      <c r="F201" s="92"/>
    </row>
    <row r="202" spans="3:6">
      <c r="C202" s="92"/>
      <c r="D202" s="92"/>
      <c r="E202" s="92"/>
      <c r="F202" s="92"/>
    </row>
    <row r="203" spans="3:6">
      <c r="C203" s="92"/>
      <c r="D203" s="92"/>
      <c r="E203" s="92"/>
      <c r="F203" s="92"/>
    </row>
    <row r="204" spans="3:6">
      <c r="C204" s="92"/>
      <c r="D204" s="92"/>
      <c r="E204" s="92"/>
      <c r="F204" s="92"/>
    </row>
    <row r="205" spans="3:6">
      <c r="C205" s="92"/>
      <c r="D205" s="92"/>
      <c r="E205" s="92"/>
      <c r="F205" s="92"/>
    </row>
    <row r="206" spans="3:6">
      <c r="C206" s="92"/>
      <c r="D206" s="92"/>
      <c r="E206" s="92"/>
      <c r="F206" s="92"/>
    </row>
    <row r="207" spans="3:6">
      <c r="C207" s="92"/>
      <c r="D207" s="92"/>
      <c r="E207" s="92"/>
      <c r="F207" s="92"/>
    </row>
    <row r="208" spans="3:6">
      <c r="C208" s="92"/>
      <c r="D208" s="92"/>
      <c r="E208" s="92"/>
      <c r="F208" s="92"/>
    </row>
    <row r="209" spans="3:6">
      <c r="C209" s="92"/>
      <c r="D209" s="92"/>
      <c r="E209" s="92"/>
      <c r="F209" s="92"/>
    </row>
    <row r="210" spans="3:6">
      <c r="C210" s="92"/>
      <c r="D210" s="92"/>
      <c r="E210" s="92"/>
      <c r="F210" s="92"/>
    </row>
    <row r="211" spans="3:6">
      <c r="C211" s="92"/>
      <c r="D211" s="92"/>
      <c r="E211" s="92"/>
      <c r="F211" s="92"/>
    </row>
    <row r="212" spans="3:6">
      <c r="C212" s="92"/>
      <c r="D212" s="92"/>
      <c r="E212" s="92"/>
      <c r="F212" s="92"/>
    </row>
    <row r="213" spans="3:6">
      <c r="C213" s="92"/>
      <c r="D213" s="92"/>
      <c r="E213" s="92"/>
      <c r="F213" s="92"/>
    </row>
    <row r="214" spans="3:6">
      <c r="C214" s="92"/>
      <c r="D214" s="92"/>
      <c r="E214" s="92"/>
      <c r="F214" s="92"/>
    </row>
    <row r="215" spans="3:6">
      <c r="C215" s="92"/>
      <c r="D215" s="92"/>
      <c r="E215" s="92"/>
      <c r="F215" s="92"/>
    </row>
    <row r="216" spans="3:6">
      <c r="C216" s="92"/>
      <c r="D216" s="92"/>
      <c r="E216" s="92"/>
      <c r="F216" s="92"/>
    </row>
    <row r="217" spans="3:6">
      <c r="C217" s="92"/>
      <c r="D217" s="92"/>
      <c r="E217" s="92"/>
      <c r="F217" s="92"/>
    </row>
    <row r="218" spans="3:6">
      <c r="C218" s="92"/>
      <c r="D218" s="92"/>
      <c r="E218" s="92"/>
      <c r="F218" s="92"/>
    </row>
    <row r="219" spans="3:6">
      <c r="C219" s="92"/>
      <c r="D219" s="92"/>
      <c r="E219" s="92"/>
      <c r="F219" s="92"/>
    </row>
    <row r="220" spans="3:6">
      <c r="C220" s="92"/>
      <c r="D220" s="92"/>
      <c r="E220" s="92"/>
      <c r="F220" s="92"/>
    </row>
    <row r="221" spans="3:6">
      <c r="C221" s="92"/>
      <c r="D221" s="92"/>
      <c r="E221" s="92"/>
      <c r="F221" s="92"/>
    </row>
    <row r="222" spans="3:6">
      <c r="C222" s="92"/>
      <c r="D222" s="92"/>
      <c r="E222" s="92"/>
      <c r="F222" s="92"/>
    </row>
    <row r="223" spans="3:6">
      <c r="C223" s="92"/>
      <c r="D223" s="92"/>
      <c r="E223" s="92"/>
      <c r="F223" s="92"/>
    </row>
    <row r="224" spans="3:6">
      <c r="C224" s="92"/>
      <c r="D224" s="92"/>
      <c r="E224" s="92"/>
      <c r="F224" s="92"/>
    </row>
    <row r="225" spans="3:6">
      <c r="C225" s="92"/>
      <c r="D225" s="92"/>
      <c r="E225" s="92"/>
      <c r="F225" s="92"/>
    </row>
    <row r="226" spans="3:6">
      <c r="C226" s="92"/>
      <c r="D226" s="92"/>
      <c r="E226" s="92"/>
      <c r="F226" s="92"/>
    </row>
    <row r="227" spans="3:6">
      <c r="C227" s="92"/>
      <c r="D227" s="92"/>
      <c r="E227" s="92"/>
      <c r="F227" s="92"/>
    </row>
    <row r="228" spans="3:6">
      <c r="C228" s="92"/>
      <c r="D228" s="92"/>
      <c r="E228" s="92"/>
      <c r="F228" s="92"/>
    </row>
    <row r="229" spans="3:6">
      <c r="C229" s="92"/>
      <c r="D229" s="92"/>
      <c r="E229" s="92"/>
      <c r="F229" s="92"/>
    </row>
    <row r="230" spans="3:6">
      <c r="C230" s="92"/>
      <c r="D230" s="92"/>
      <c r="E230" s="92"/>
      <c r="F230" s="92"/>
    </row>
    <row r="231" spans="3:6">
      <c r="C231" s="92"/>
      <c r="D231" s="92"/>
      <c r="E231" s="92"/>
      <c r="F231" s="92"/>
    </row>
    <row r="232" spans="3:6">
      <c r="C232" s="92"/>
      <c r="D232" s="92"/>
      <c r="E232" s="92"/>
      <c r="F232" s="92"/>
    </row>
    <row r="233" spans="3:6">
      <c r="C233" s="92"/>
      <c r="D233" s="92"/>
      <c r="E233" s="92"/>
      <c r="F233" s="92"/>
    </row>
    <row r="234" spans="3:6">
      <c r="C234" s="92"/>
      <c r="D234" s="92"/>
      <c r="E234" s="92"/>
      <c r="F234" s="92"/>
    </row>
    <row r="235" spans="3:6">
      <c r="C235" s="92"/>
      <c r="D235" s="92"/>
      <c r="E235" s="92"/>
      <c r="F235" s="92"/>
    </row>
    <row r="236" spans="3:6">
      <c r="C236" s="92"/>
      <c r="D236" s="92"/>
      <c r="E236" s="92"/>
      <c r="F236" s="92"/>
    </row>
    <row r="237" spans="3:6">
      <c r="C237" s="92"/>
      <c r="D237" s="92"/>
      <c r="E237" s="92"/>
      <c r="F237" s="92"/>
    </row>
    <row r="238" spans="3:6">
      <c r="C238" s="92"/>
      <c r="D238" s="92"/>
      <c r="E238" s="92"/>
      <c r="F238" s="92"/>
    </row>
    <row r="239" spans="3:6">
      <c r="C239" s="92"/>
      <c r="D239" s="92"/>
      <c r="E239" s="92"/>
      <c r="F239" s="92"/>
    </row>
    <row r="240" spans="3:6">
      <c r="C240" s="92"/>
      <c r="D240" s="92"/>
      <c r="E240" s="92"/>
      <c r="F240" s="92"/>
    </row>
    <row r="241" spans="3:6">
      <c r="C241" s="92"/>
      <c r="D241" s="92"/>
      <c r="E241" s="92"/>
      <c r="F241" s="92"/>
    </row>
  </sheetData>
  <phoneticPr fontId="29" type="noConversion"/>
  <hyperlinks>
    <hyperlink ref="K44" r:id="rId1" xr:uid="{00000000-0004-0000-0300-000000000000}"/>
    <hyperlink ref="K6" r:id="rId2" xr:uid="{00000000-0004-0000-0300-000001000000}"/>
    <hyperlink ref="K7" r:id="rId3" xr:uid="{00000000-0004-0000-0300-000002000000}"/>
    <hyperlink ref="K12" r:id="rId4" xr:uid="{00000000-0004-0000-0300-000003000000}"/>
  </hyperlinks>
  <pageMargins left="0.7" right="0.7" top="0.75" bottom="0.75" header="0" footer="0"/>
  <pageSetup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P49"/>
  <sheetViews>
    <sheetView zoomScaleNormal="100" workbookViewId="0">
      <selection activeCell="H5" sqref="H5"/>
    </sheetView>
  </sheetViews>
  <sheetFormatPr baseColWidth="10" defaultColWidth="12.6640625" defaultRowHeight="15"/>
  <cols>
    <col min="1" max="1" width="7.1640625" style="55" bestFit="1" customWidth="1"/>
    <col min="2" max="2" width="4.6640625" style="91" customWidth="1"/>
    <col min="3" max="3" width="13.1640625" style="55" customWidth="1"/>
    <col min="4" max="4" width="12.1640625" style="55" customWidth="1"/>
    <col min="5" max="5" width="12.1640625" style="55" bestFit="1" customWidth="1"/>
    <col min="6" max="6" width="23.1640625" style="55" bestFit="1" customWidth="1"/>
    <col min="7" max="7" width="9.1640625" style="91" bestFit="1" customWidth="1"/>
    <col min="8" max="8" width="8" style="91" customWidth="1"/>
    <col min="9" max="9" width="7.6640625" style="91" customWidth="1"/>
    <col min="10" max="10" width="10" style="91" customWidth="1"/>
    <col min="11" max="11" width="28.83203125" style="55" customWidth="1"/>
    <col min="12" max="12" width="65.1640625" style="55" customWidth="1"/>
    <col min="13" max="25" width="10" style="55" customWidth="1"/>
    <col min="26" max="16384" width="12.6640625" style="55"/>
  </cols>
  <sheetData>
    <row r="1" spans="1:14">
      <c r="A1" s="591">
        <v>45442</v>
      </c>
      <c r="B1" s="84">
        <v>2024</v>
      </c>
      <c r="C1" s="84"/>
      <c r="D1" s="78"/>
      <c r="E1" s="78"/>
      <c r="F1" s="78"/>
      <c r="G1" s="79"/>
      <c r="H1" s="79"/>
      <c r="I1" s="79"/>
      <c r="J1" s="79"/>
      <c r="K1" s="127"/>
      <c r="L1" s="54"/>
      <c r="M1" s="54"/>
    </row>
    <row r="2" spans="1:14">
      <c r="A2" s="128"/>
      <c r="B2" s="129" t="s">
        <v>182</v>
      </c>
      <c r="C2" s="142" t="s">
        <v>183</v>
      </c>
      <c r="D2" s="142" t="s">
        <v>184</v>
      </c>
      <c r="E2" s="142" t="s">
        <v>185</v>
      </c>
      <c r="F2" s="142" t="s">
        <v>5</v>
      </c>
      <c r="G2" s="129" t="s">
        <v>186</v>
      </c>
      <c r="H2" s="129" t="s">
        <v>187</v>
      </c>
      <c r="I2" s="129" t="s">
        <v>188</v>
      </c>
      <c r="J2" s="143" t="s">
        <v>189</v>
      </c>
      <c r="K2" s="144" t="s">
        <v>7</v>
      </c>
      <c r="L2" s="59" t="s">
        <v>194</v>
      </c>
      <c r="M2" s="145" t="s">
        <v>369</v>
      </c>
    </row>
    <row r="3" spans="1:14">
      <c r="A3" s="73" t="s">
        <v>195</v>
      </c>
      <c r="B3" s="61" t="s">
        <v>96</v>
      </c>
      <c r="C3" s="272" t="s">
        <v>626</v>
      </c>
      <c r="D3" s="146" t="s">
        <v>130</v>
      </c>
      <c r="E3" s="146" t="s">
        <v>131</v>
      </c>
      <c r="F3" s="146" t="s">
        <v>132</v>
      </c>
      <c r="G3" s="147" t="s">
        <v>38</v>
      </c>
      <c r="H3" s="147" t="s">
        <v>199</v>
      </c>
      <c r="I3" s="147" t="s">
        <v>8</v>
      </c>
      <c r="J3" s="148" t="s">
        <v>225</v>
      </c>
      <c r="K3" s="149" t="s">
        <v>180</v>
      </c>
      <c r="L3" s="133" t="s">
        <v>1176</v>
      </c>
      <c r="M3" s="150" t="s">
        <v>371</v>
      </c>
    </row>
    <row r="4" spans="1:14">
      <c r="A4" s="73">
        <v>1</v>
      </c>
      <c r="B4" s="69" t="s">
        <v>96</v>
      </c>
      <c r="C4" s="545" t="s">
        <v>372</v>
      </c>
      <c r="D4" s="305" t="s">
        <v>652</v>
      </c>
      <c r="E4" s="329" t="s">
        <v>1310</v>
      </c>
      <c r="F4" s="305" t="s">
        <v>32</v>
      </c>
      <c r="G4" s="279" t="s">
        <v>11</v>
      </c>
      <c r="H4" s="279" t="s">
        <v>199</v>
      </c>
      <c r="I4" s="279" t="s">
        <v>23</v>
      </c>
      <c r="J4" s="279" t="s">
        <v>225</v>
      </c>
      <c r="K4" s="305" t="s">
        <v>1177</v>
      </c>
      <c r="L4" s="298" t="s">
        <v>373</v>
      </c>
      <c r="M4" s="152" t="s">
        <v>371</v>
      </c>
    </row>
    <row r="5" spans="1:14">
      <c r="A5" s="73">
        <v>2</v>
      </c>
      <c r="B5" s="74" t="s">
        <v>96</v>
      </c>
      <c r="C5" s="76" t="s">
        <v>372</v>
      </c>
      <c r="D5" s="305" t="s">
        <v>374</v>
      </c>
      <c r="E5" s="305" t="s">
        <v>375</v>
      </c>
      <c r="F5" s="305" t="s">
        <v>69</v>
      </c>
      <c r="G5" s="279" t="s">
        <v>21</v>
      </c>
      <c r="H5" s="279" t="s">
        <v>46</v>
      </c>
      <c r="I5" s="279" t="s">
        <v>23</v>
      </c>
      <c r="J5" s="279" t="s">
        <v>201</v>
      </c>
      <c r="K5" s="305" t="s">
        <v>376</v>
      </c>
      <c r="L5" s="298" t="s">
        <v>377</v>
      </c>
      <c r="M5" s="152" t="s">
        <v>371</v>
      </c>
    </row>
    <row r="6" spans="1:14">
      <c r="A6" s="73">
        <v>3</v>
      </c>
      <c r="B6" s="74" t="s">
        <v>96</v>
      </c>
      <c r="C6" s="76" t="s">
        <v>372</v>
      </c>
      <c r="D6" s="305" t="s">
        <v>378</v>
      </c>
      <c r="E6" s="305" t="s">
        <v>224</v>
      </c>
      <c r="F6" s="305" t="s">
        <v>379</v>
      </c>
      <c r="G6" s="279" t="s">
        <v>11</v>
      </c>
      <c r="H6" s="279" t="s">
        <v>111</v>
      </c>
      <c r="I6" s="279" t="s">
        <v>23</v>
      </c>
      <c r="J6" s="279" t="s">
        <v>196</v>
      </c>
      <c r="K6" s="305" t="s">
        <v>380</v>
      </c>
      <c r="L6" s="298" t="s">
        <v>381</v>
      </c>
      <c r="M6" s="152" t="s">
        <v>371</v>
      </c>
    </row>
    <row r="7" spans="1:14">
      <c r="A7" s="73">
        <v>4</v>
      </c>
      <c r="B7" s="74" t="s">
        <v>96</v>
      </c>
      <c r="C7" s="76" t="s">
        <v>372</v>
      </c>
      <c r="D7" s="476" t="s">
        <v>382</v>
      </c>
      <c r="E7" s="476" t="s">
        <v>198</v>
      </c>
      <c r="F7" s="476" t="s">
        <v>383</v>
      </c>
      <c r="G7" s="313" t="s">
        <v>38</v>
      </c>
      <c r="H7" s="313" t="s">
        <v>199</v>
      </c>
      <c r="I7" s="313" t="s">
        <v>23</v>
      </c>
      <c r="J7" s="314" t="s">
        <v>303</v>
      </c>
      <c r="K7" s="305" t="s">
        <v>384</v>
      </c>
      <c r="L7" s="315" t="s">
        <v>385</v>
      </c>
      <c r="M7" s="152" t="s">
        <v>371</v>
      </c>
      <c r="N7" s="67"/>
    </row>
    <row r="8" spans="1:14">
      <c r="A8" s="73">
        <v>5</v>
      </c>
      <c r="B8" s="74" t="s">
        <v>96</v>
      </c>
      <c r="C8" s="76" t="s">
        <v>372</v>
      </c>
      <c r="D8" s="476" t="s">
        <v>386</v>
      </c>
      <c r="E8" s="476" t="s">
        <v>387</v>
      </c>
      <c r="F8" s="476" t="s">
        <v>221</v>
      </c>
      <c r="G8" s="313" t="s">
        <v>11</v>
      </c>
      <c r="H8" s="313" t="s">
        <v>46</v>
      </c>
      <c r="I8" s="313" t="s">
        <v>23</v>
      </c>
      <c r="J8" s="314" t="s">
        <v>388</v>
      </c>
      <c r="K8" s="305" t="s">
        <v>389</v>
      </c>
      <c r="L8" s="315" t="s">
        <v>390</v>
      </c>
      <c r="M8" s="152" t="s">
        <v>371</v>
      </c>
    </row>
    <row r="9" spans="1:14" s="141" customFormat="1">
      <c r="A9" s="483">
        <v>6</v>
      </c>
      <c r="B9" s="592" t="s">
        <v>96</v>
      </c>
      <c r="C9" s="593" t="s">
        <v>1178</v>
      </c>
      <c r="D9" s="310" t="s">
        <v>924</v>
      </c>
      <c r="E9" s="310" t="s">
        <v>925</v>
      </c>
      <c r="F9" s="310" t="s">
        <v>136</v>
      </c>
      <c r="G9" s="594" t="s">
        <v>11</v>
      </c>
      <c r="H9" s="594" t="s">
        <v>199</v>
      </c>
      <c r="I9" s="594" t="s">
        <v>23</v>
      </c>
      <c r="J9" s="595" t="s">
        <v>225</v>
      </c>
      <c r="K9" s="310" t="s">
        <v>926</v>
      </c>
      <c r="L9" s="310" t="s">
        <v>1179</v>
      </c>
      <c r="M9" s="425" t="s">
        <v>371</v>
      </c>
    </row>
    <row r="10" spans="1:14" s="141" customFormat="1">
      <c r="A10" s="483">
        <v>7</v>
      </c>
      <c r="B10" s="592" t="s">
        <v>96</v>
      </c>
      <c r="C10" s="593" t="s">
        <v>1180</v>
      </c>
      <c r="D10" s="113" t="s">
        <v>927</v>
      </c>
      <c r="E10" s="113" t="s">
        <v>928</v>
      </c>
      <c r="F10" s="113" t="s">
        <v>311</v>
      </c>
      <c r="G10" s="425" t="s">
        <v>11</v>
      </c>
      <c r="H10" s="425" t="s">
        <v>199</v>
      </c>
      <c r="I10" s="425" t="s">
        <v>23</v>
      </c>
      <c r="J10" s="425" t="s">
        <v>204</v>
      </c>
      <c r="K10" s="113" t="s">
        <v>929</v>
      </c>
      <c r="L10" s="492" t="s">
        <v>1181</v>
      </c>
      <c r="M10" s="425" t="s">
        <v>371</v>
      </c>
    </row>
    <row r="11" spans="1:14" s="141" customFormat="1">
      <c r="A11" s="483">
        <v>8</v>
      </c>
      <c r="B11" s="592" t="s">
        <v>96</v>
      </c>
      <c r="C11" s="593" t="s">
        <v>1178</v>
      </c>
      <c r="D11" s="492" t="s">
        <v>930</v>
      </c>
      <c r="E11" s="492" t="s">
        <v>931</v>
      </c>
      <c r="F11" s="492" t="s">
        <v>153</v>
      </c>
      <c r="G11" s="425" t="s">
        <v>38</v>
      </c>
      <c r="H11" s="425" t="s">
        <v>46</v>
      </c>
      <c r="I11" s="425" t="s">
        <v>23</v>
      </c>
      <c r="J11" s="425" t="s">
        <v>370</v>
      </c>
      <c r="K11" s="113" t="s">
        <v>932</v>
      </c>
      <c r="L11" s="492" t="s">
        <v>933</v>
      </c>
      <c r="M11" s="425" t="s">
        <v>371</v>
      </c>
    </row>
    <row r="12" spans="1:14" s="141" customFormat="1">
      <c r="A12" s="483">
        <v>9</v>
      </c>
      <c r="B12" s="592" t="s">
        <v>96</v>
      </c>
      <c r="C12" s="593" t="s">
        <v>1178</v>
      </c>
      <c r="D12" s="113" t="s">
        <v>934</v>
      </c>
      <c r="E12" s="113" t="s">
        <v>935</v>
      </c>
      <c r="F12" s="113" t="s">
        <v>81</v>
      </c>
      <c r="G12" s="425" t="s">
        <v>1182</v>
      </c>
      <c r="H12" s="425" t="s">
        <v>46</v>
      </c>
      <c r="I12" s="425" t="s">
        <v>23</v>
      </c>
      <c r="J12" s="425" t="s">
        <v>234</v>
      </c>
      <c r="K12" s="113" t="s">
        <v>936</v>
      </c>
      <c r="L12" s="492" t="s">
        <v>937</v>
      </c>
      <c r="M12" s="425" t="s">
        <v>371</v>
      </c>
    </row>
    <row r="13" spans="1:14" s="141" customFormat="1">
      <c r="A13" s="483">
        <v>10</v>
      </c>
      <c r="B13" s="592" t="s">
        <v>96</v>
      </c>
      <c r="C13" s="593" t="s">
        <v>1180</v>
      </c>
      <c r="D13" s="113" t="s">
        <v>938</v>
      </c>
      <c r="E13" s="113" t="s">
        <v>939</v>
      </c>
      <c r="F13" s="113" t="s">
        <v>940</v>
      </c>
      <c r="G13" s="425" t="s">
        <v>38</v>
      </c>
      <c r="H13" s="425" t="s">
        <v>111</v>
      </c>
      <c r="I13" s="425" t="s">
        <v>8</v>
      </c>
      <c r="J13" s="425" t="s">
        <v>196</v>
      </c>
      <c r="K13" s="113" t="s">
        <v>941</v>
      </c>
      <c r="L13" s="492" t="s">
        <v>942</v>
      </c>
      <c r="M13" s="425" t="s">
        <v>371</v>
      </c>
    </row>
    <row r="14" spans="1:14" s="141" customFormat="1">
      <c r="A14" s="584">
        <v>11</v>
      </c>
      <c r="B14" s="596" t="s">
        <v>96</v>
      </c>
      <c r="C14" s="593" t="s">
        <v>1178</v>
      </c>
      <c r="D14" s="113" t="s">
        <v>943</v>
      </c>
      <c r="E14" s="113" t="s">
        <v>736</v>
      </c>
      <c r="F14" s="113" t="s">
        <v>737</v>
      </c>
      <c r="G14" s="425" t="s">
        <v>11</v>
      </c>
      <c r="H14" s="425" t="s">
        <v>111</v>
      </c>
      <c r="I14" s="425" t="s">
        <v>8</v>
      </c>
      <c r="J14" s="597" t="s">
        <v>196</v>
      </c>
      <c r="K14" s="113" t="s">
        <v>944</v>
      </c>
      <c r="L14" s="113" t="s">
        <v>945</v>
      </c>
      <c r="M14" s="425" t="s">
        <v>371</v>
      </c>
    </row>
    <row r="15" spans="1:14" s="141" customFormat="1">
      <c r="A15" s="352">
        <v>12</v>
      </c>
      <c r="B15" s="425" t="s">
        <v>96</v>
      </c>
      <c r="C15" s="593" t="s">
        <v>1178</v>
      </c>
      <c r="D15" s="113" t="s">
        <v>1183</v>
      </c>
      <c r="E15" s="113" t="s">
        <v>1184</v>
      </c>
      <c r="F15" s="113" t="s">
        <v>947</v>
      </c>
      <c r="G15" s="425" t="s">
        <v>11</v>
      </c>
      <c r="H15" s="425" t="s">
        <v>111</v>
      </c>
      <c r="I15" s="425" t="s">
        <v>23</v>
      </c>
      <c r="J15" s="425" t="s">
        <v>196</v>
      </c>
      <c r="K15" s="113" t="s">
        <v>1185</v>
      </c>
      <c r="L15" s="113" t="s">
        <v>1186</v>
      </c>
      <c r="M15" s="425" t="s">
        <v>371</v>
      </c>
    </row>
    <row r="16" spans="1:14" s="141" customFormat="1">
      <c r="A16" s="391"/>
      <c r="B16" s="270"/>
      <c r="G16" s="270"/>
      <c r="H16" s="270"/>
      <c r="I16" s="270"/>
      <c r="J16" s="270"/>
    </row>
    <row r="17" spans="1:16">
      <c r="A17" s="468"/>
      <c r="B17" s="86"/>
      <c r="C17" s="85"/>
      <c r="D17" s="85"/>
      <c r="E17" s="85"/>
      <c r="F17" s="85"/>
      <c r="G17" s="86"/>
      <c r="H17" s="86"/>
      <c r="I17" s="86"/>
      <c r="J17" s="86"/>
      <c r="K17" s="85"/>
    </row>
    <row r="18" spans="1:16">
      <c r="A18" s="155"/>
      <c r="B18" s="86"/>
      <c r="C18" s="85"/>
      <c r="D18" s="85"/>
      <c r="E18" s="85"/>
      <c r="F18" s="85"/>
      <c r="G18" s="86"/>
      <c r="H18" s="86"/>
      <c r="I18" s="86"/>
      <c r="J18" s="86"/>
      <c r="K18" s="85"/>
    </row>
    <row r="19" spans="1:16">
      <c r="A19" s="85"/>
      <c r="B19" s="86"/>
      <c r="C19" s="87" t="s">
        <v>186</v>
      </c>
      <c r="D19" s="87" t="s">
        <v>228</v>
      </c>
      <c r="E19" s="85"/>
      <c r="F19" s="87" t="s">
        <v>187</v>
      </c>
      <c r="G19" s="87" t="s">
        <v>228</v>
      </c>
      <c r="H19" s="86"/>
      <c r="I19" s="88" t="s">
        <v>188</v>
      </c>
      <c r="J19" s="88" t="s">
        <v>228</v>
      </c>
      <c r="K19" s="85"/>
      <c r="P19" s="92"/>
    </row>
    <row r="20" spans="1:16">
      <c r="A20" s="85"/>
      <c r="B20" s="86"/>
      <c r="C20" s="90" t="s">
        <v>21</v>
      </c>
      <c r="D20" s="90">
        <f>COUNTIF(G3:G15,"G")</f>
        <v>2</v>
      </c>
      <c r="E20" s="85"/>
      <c r="F20" s="69" t="s">
        <v>46</v>
      </c>
      <c r="G20" s="79">
        <f>COUNTIF(H3:H15,"EU")</f>
        <v>4</v>
      </c>
      <c r="H20" s="86"/>
      <c r="I20" s="69" t="s">
        <v>23</v>
      </c>
      <c r="J20" s="69">
        <f>COUNTIF(I3:I15,"M")</f>
        <v>10</v>
      </c>
      <c r="K20" s="85"/>
      <c r="P20" s="92"/>
    </row>
    <row r="21" spans="1:16">
      <c r="A21" s="85"/>
      <c r="B21" s="86"/>
      <c r="C21" s="90" t="s">
        <v>38</v>
      </c>
      <c r="D21" s="90">
        <f>COUNTIF(G3:G15,"U")</f>
        <v>4</v>
      </c>
      <c r="E21" s="85"/>
      <c r="F21" s="69" t="s">
        <v>199</v>
      </c>
      <c r="G21" s="79">
        <f>COUNTIF(H3:H15,"Asia")</f>
        <v>5</v>
      </c>
      <c r="H21" s="86"/>
      <c r="I21" s="69" t="s">
        <v>8</v>
      </c>
      <c r="J21" s="69">
        <f>COUNTIF(I3:I15,"F")</f>
        <v>3</v>
      </c>
      <c r="K21" s="85"/>
      <c r="P21" s="92"/>
    </row>
    <row r="22" spans="1:16">
      <c r="A22" s="85"/>
      <c r="B22" s="86"/>
      <c r="C22" s="90" t="s">
        <v>11</v>
      </c>
      <c r="D22" s="90">
        <f>COUNTIF(G3:G15,"I")</f>
        <v>7</v>
      </c>
      <c r="E22" s="85"/>
      <c r="F22" s="69" t="s">
        <v>111</v>
      </c>
      <c r="G22" s="79">
        <f>COUNTIF(H3:H15,"US")</f>
        <v>4</v>
      </c>
      <c r="H22" s="86"/>
      <c r="I22" s="69"/>
      <c r="J22" s="69"/>
      <c r="K22" s="85"/>
      <c r="P22" s="92"/>
    </row>
    <row r="23" spans="1:16">
      <c r="A23" s="85"/>
      <c r="B23" s="86"/>
      <c r="C23" s="85"/>
      <c r="D23" s="86">
        <f>D20+D21+D22</f>
        <v>13</v>
      </c>
      <c r="E23" s="86"/>
      <c r="F23" s="86"/>
      <c r="G23" s="86">
        <f>G20+G21+G22</f>
        <v>13</v>
      </c>
      <c r="H23" s="86"/>
      <c r="I23" s="86"/>
      <c r="J23" s="86">
        <f>J20+J21+J22</f>
        <v>13</v>
      </c>
      <c r="K23" s="85"/>
      <c r="P23" s="92" t="s">
        <v>391</v>
      </c>
    </row>
    <row r="37" spans="3:12">
      <c r="C37" s="94" t="s">
        <v>229</v>
      </c>
      <c r="D37" s="67"/>
      <c r="E37" s="67"/>
      <c r="F37" s="67"/>
      <c r="G37" s="93"/>
      <c r="H37" s="93"/>
      <c r="I37" s="93"/>
      <c r="J37" s="93"/>
      <c r="K37" s="67"/>
    </row>
    <row r="38" spans="3:12">
      <c r="C38" s="54"/>
      <c r="D38" s="59" t="s">
        <v>184</v>
      </c>
      <c r="E38" s="59" t="s">
        <v>185</v>
      </c>
      <c r="F38" s="59" t="s">
        <v>5</v>
      </c>
      <c r="G38" s="95" t="s">
        <v>186</v>
      </c>
      <c r="H38" s="95" t="s">
        <v>187</v>
      </c>
      <c r="I38" s="95" t="s">
        <v>188</v>
      </c>
      <c r="J38" s="95" t="s">
        <v>189</v>
      </c>
      <c r="K38" s="59" t="s">
        <v>7</v>
      </c>
      <c r="L38" s="59" t="s">
        <v>194</v>
      </c>
    </row>
    <row r="39" spans="3:12">
      <c r="C39" s="54" t="s">
        <v>231</v>
      </c>
      <c r="D39" s="78" t="s">
        <v>392</v>
      </c>
      <c r="E39" s="78" t="s">
        <v>233</v>
      </c>
      <c r="F39" s="78" t="s">
        <v>32</v>
      </c>
      <c r="G39" s="79" t="s">
        <v>11</v>
      </c>
      <c r="H39" s="79" t="s">
        <v>199</v>
      </c>
      <c r="I39" s="79" t="s">
        <v>23</v>
      </c>
      <c r="J39" s="79" t="s">
        <v>225</v>
      </c>
      <c r="K39" s="78" t="s">
        <v>393</v>
      </c>
      <c r="L39" s="154" t="s">
        <v>390</v>
      </c>
    </row>
    <row r="40" spans="3:12">
      <c r="C40" s="54" t="s">
        <v>231</v>
      </c>
      <c r="D40" s="78" t="s">
        <v>394</v>
      </c>
      <c r="E40" s="78" t="s">
        <v>395</v>
      </c>
      <c r="F40" s="78" t="s">
        <v>396</v>
      </c>
      <c r="G40" s="79" t="s">
        <v>38</v>
      </c>
      <c r="H40" s="79" t="s">
        <v>111</v>
      </c>
      <c r="I40" s="79" t="s">
        <v>23</v>
      </c>
      <c r="J40" s="79" t="s">
        <v>196</v>
      </c>
      <c r="K40" s="78" t="s">
        <v>397</v>
      </c>
      <c r="L40" s="154" t="s">
        <v>398</v>
      </c>
    </row>
    <row r="41" spans="3:12">
      <c r="C41" s="54" t="s">
        <v>231</v>
      </c>
      <c r="D41" s="78" t="s">
        <v>399</v>
      </c>
      <c r="E41" s="78" t="s">
        <v>400</v>
      </c>
      <c r="F41" s="78" t="s">
        <v>401</v>
      </c>
      <c r="G41" s="79" t="s">
        <v>38</v>
      </c>
      <c r="H41" s="79" t="s">
        <v>46</v>
      </c>
      <c r="I41" s="79" t="s">
        <v>23</v>
      </c>
      <c r="J41" s="79" t="s">
        <v>402</v>
      </c>
      <c r="K41" s="78" t="s">
        <v>403</v>
      </c>
      <c r="L41" s="154" t="s">
        <v>390</v>
      </c>
    </row>
    <row r="42" spans="3:12">
      <c r="C42" s="54" t="s">
        <v>231</v>
      </c>
      <c r="D42" s="78" t="s">
        <v>404</v>
      </c>
      <c r="E42" s="78" t="s">
        <v>405</v>
      </c>
      <c r="F42" s="78" t="s">
        <v>406</v>
      </c>
      <c r="G42" s="79" t="s">
        <v>38</v>
      </c>
      <c r="H42" s="79" t="s">
        <v>46</v>
      </c>
      <c r="I42" s="79" t="s">
        <v>23</v>
      </c>
      <c r="J42" s="79" t="s">
        <v>407</v>
      </c>
      <c r="K42" s="78" t="s">
        <v>408</v>
      </c>
      <c r="L42" s="154" t="s">
        <v>409</v>
      </c>
    </row>
    <row r="43" spans="3:12">
      <c r="C43" s="54" t="s">
        <v>231</v>
      </c>
      <c r="D43" s="78" t="s">
        <v>410</v>
      </c>
      <c r="E43" s="78" t="s">
        <v>411</v>
      </c>
      <c r="F43" s="78" t="s">
        <v>221</v>
      </c>
      <c r="G43" s="79" t="s">
        <v>11</v>
      </c>
      <c r="H43" s="79" t="s">
        <v>46</v>
      </c>
      <c r="I43" s="79" t="s">
        <v>23</v>
      </c>
      <c r="J43" s="79" t="s">
        <v>388</v>
      </c>
      <c r="K43" s="78" t="s">
        <v>412</v>
      </c>
      <c r="L43" s="154" t="s">
        <v>390</v>
      </c>
    </row>
    <row r="44" spans="3:12">
      <c r="C44" s="54" t="s">
        <v>231</v>
      </c>
      <c r="D44" s="78" t="s">
        <v>413</v>
      </c>
      <c r="E44" s="78" t="s">
        <v>414</v>
      </c>
      <c r="F44" s="78" t="s">
        <v>415</v>
      </c>
      <c r="G44" s="79" t="s">
        <v>38</v>
      </c>
      <c r="H44" s="79" t="s">
        <v>46</v>
      </c>
      <c r="I44" s="79" t="s">
        <v>8</v>
      </c>
      <c r="J44" s="79" t="s">
        <v>416</v>
      </c>
      <c r="K44" s="78" t="s">
        <v>417</v>
      </c>
      <c r="L44" s="154" t="s">
        <v>418</v>
      </c>
    </row>
    <row r="45" spans="3:12">
      <c r="C45" s="54" t="s">
        <v>231</v>
      </c>
      <c r="D45" s="78" t="s">
        <v>419</v>
      </c>
      <c r="E45" s="78" t="s">
        <v>420</v>
      </c>
      <c r="F45" s="78" t="s">
        <v>301</v>
      </c>
      <c r="G45" s="79" t="s">
        <v>38</v>
      </c>
      <c r="H45" s="79" t="s">
        <v>111</v>
      </c>
      <c r="I45" s="79" t="s">
        <v>23</v>
      </c>
      <c r="J45" s="79" t="s">
        <v>196</v>
      </c>
      <c r="K45" s="78" t="s">
        <v>421</v>
      </c>
      <c r="L45" s="154" t="s">
        <v>385</v>
      </c>
    </row>
    <row r="46" spans="3:12">
      <c r="C46" s="54" t="s">
        <v>231</v>
      </c>
      <c r="D46" s="78" t="s">
        <v>422</v>
      </c>
      <c r="E46" s="78" t="s">
        <v>423</v>
      </c>
      <c r="F46" s="78" t="s">
        <v>424</v>
      </c>
      <c r="G46" s="79" t="s">
        <v>38</v>
      </c>
      <c r="H46" s="79" t="s">
        <v>46</v>
      </c>
      <c r="I46" s="79" t="s">
        <v>23</v>
      </c>
      <c r="J46" s="79" t="s">
        <v>425</v>
      </c>
      <c r="K46" s="78" t="s">
        <v>426</v>
      </c>
      <c r="L46" s="154" t="s">
        <v>385</v>
      </c>
    </row>
    <row r="47" spans="3:12">
      <c r="C47" s="54" t="s">
        <v>231</v>
      </c>
      <c r="D47" s="78" t="s">
        <v>1187</v>
      </c>
      <c r="E47" s="78" t="s">
        <v>1188</v>
      </c>
      <c r="F47" s="78" t="s">
        <v>1189</v>
      </c>
      <c r="G47" s="79" t="s">
        <v>38</v>
      </c>
      <c r="H47" s="79" t="s">
        <v>1190</v>
      </c>
      <c r="I47" s="79" t="s">
        <v>23</v>
      </c>
      <c r="J47" s="79" t="s">
        <v>1191</v>
      </c>
      <c r="K47" s="78" t="s">
        <v>1192</v>
      </c>
      <c r="L47" s="154" t="s">
        <v>1193</v>
      </c>
    </row>
    <row r="48" spans="3:12">
      <c r="C48" s="54" t="s">
        <v>1194</v>
      </c>
      <c r="D48" s="54" t="s">
        <v>352</v>
      </c>
      <c r="E48" s="54" t="s">
        <v>946</v>
      </c>
      <c r="F48" s="54" t="s">
        <v>947</v>
      </c>
      <c r="G48" s="96" t="s">
        <v>11</v>
      </c>
      <c r="H48" s="96" t="s">
        <v>111</v>
      </c>
      <c r="I48" s="96" t="s">
        <v>23</v>
      </c>
      <c r="J48" s="96" t="s">
        <v>196</v>
      </c>
      <c r="K48" s="54" t="s">
        <v>948</v>
      </c>
      <c r="L48" s="54" t="s">
        <v>949</v>
      </c>
    </row>
    <row r="49" spans="3:12">
      <c r="C49" s="54"/>
      <c r="D49" s="78"/>
      <c r="E49" s="78"/>
      <c r="F49" s="78"/>
      <c r="G49" s="79"/>
      <c r="H49" s="79"/>
      <c r="I49" s="79"/>
      <c r="J49" s="79"/>
      <c r="K49" s="78"/>
      <c r="L49" s="154"/>
    </row>
  </sheetData>
  <phoneticPr fontId="29" type="noConversion"/>
  <hyperlinks>
    <hyperlink ref="K3" r:id="rId1" display="z.stanojevic@globaltcad.com" xr:uid="{00000000-0004-0000-0400-000000000000}"/>
    <hyperlink ref="K42" r:id="rId2" xr:uid="{00000000-0004-0000-0400-000001000000}"/>
  </hyperlinks>
  <pageMargins left="0.7" right="0.7" top="0.75" bottom="0.75" header="0" footer="0"/>
  <pageSetup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Z225"/>
  <sheetViews>
    <sheetView zoomScaleNormal="100" workbookViewId="0">
      <selection activeCell="K5" sqref="K5"/>
    </sheetView>
  </sheetViews>
  <sheetFormatPr baseColWidth="10" defaultColWidth="12.6640625" defaultRowHeight="15"/>
  <cols>
    <col min="1" max="1" width="10" style="160" customWidth="1"/>
    <col min="2" max="2" width="5.6640625" style="91" customWidth="1"/>
    <col min="3" max="3" width="16.33203125" style="160" customWidth="1"/>
    <col min="4" max="5" width="10" style="160" customWidth="1"/>
    <col min="6" max="6" width="18.33203125" style="160" bestFit="1" customWidth="1"/>
    <col min="7" max="10" width="10" style="91" customWidth="1"/>
    <col min="11" max="11" width="33" style="160" customWidth="1"/>
    <col min="12" max="12" width="21.83203125" style="160" bestFit="1" customWidth="1"/>
    <col min="13" max="25" width="10" style="160" customWidth="1"/>
    <col min="26" max="16384" width="12.6640625" style="160"/>
  </cols>
  <sheetData>
    <row r="1" spans="1:15">
      <c r="A1" s="156"/>
      <c r="B1" s="98">
        <v>2024</v>
      </c>
      <c r="C1" s="157"/>
      <c r="D1" s="158"/>
      <c r="E1" s="158"/>
      <c r="F1" s="158"/>
      <c r="G1" s="99"/>
      <c r="H1" s="99"/>
      <c r="I1" s="99"/>
      <c r="J1" s="99"/>
      <c r="K1" s="159"/>
      <c r="L1" s="151"/>
    </row>
    <row r="2" spans="1:15">
      <c r="A2" s="161"/>
      <c r="B2" s="162" t="s">
        <v>182</v>
      </c>
      <c r="C2" s="163" t="s">
        <v>183</v>
      </c>
      <c r="D2" s="163" t="s">
        <v>184</v>
      </c>
      <c r="E2" s="163" t="s">
        <v>185</v>
      </c>
      <c r="F2" s="163" t="s">
        <v>5</v>
      </c>
      <c r="G2" s="164" t="s">
        <v>186</v>
      </c>
      <c r="H2" s="165" t="s">
        <v>187</v>
      </c>
      <c r="I2" s="165" t="s">
        <v>188</v>
      </c>
      <c r="J2" s="165" t="s">
        <v>189</v>
      </c>
      <c r="K2" s="166" t="s">
        <v>7</v>
      </c>
      <c r="L2" s="59" t="s">
        <v>194</v>
      </c>
    </row>
    <row r="3" spans="1:15">
      <c r="A3" s="167" t="s">
        <v>195</v>
      </c>
      <c r="B3" s="168" t="s">
        <v>97</v>
      </c>
      <c r="C3" s="273" t="s">
        <v>628</v>
      </c>
      <c r="D3" s="169" t="s">
        <v>176</v>
      </c>
      <c r="E3" s="169" t="s">
        <v>177</v>
      </c>
      <c r="F3" s="170" t="s">
        <v>54</v>
      </c>
      <c r="G3" s="171" t="s">
        <v>11</v>
      </c>
      <c r="H3" s="124" t="s">
        <v>111</v>
      </c>
      <c r="I3" s="125" t="s">
        <v>23</v>
      </c>
      <c r="J3" s="125" t="s">
        <v>196</v>
      </c>
      <c r="K3" s="170" t="s">
        <v>178</v>
      </c>
      <c r="L3" s="317" t="s">
        <v>446</v>
      </c>
    </row>
    <row r="4" spans="1:15">
      <c r="A4" s="172">
        <v>1</v>
      </c>
      <c r="B4" s="457" t="s">
        <v>97</v>
      </c>
      <c r="C4" s="458" t="s">
        <v>302</v>
      </c>
      <c r="D4" s="459" t="s">
        <v>427</v>
      </c>
      <c r="E4" s="459" t="s">
        <v>428</v>
      </c>
      <c r="F4" s="459" t="s">
        <v>429</v>
      </c>
      <c r="G4" s="316" t="s">
        <v>11</v>
      </c>
      <c r="H4" s="316" t="s">
        <v>46</v>
      </c>
      <c r="I4" s="316" t="s">
        <v>8</v>
      </c>
      <c r="J4" s="316" t="s">
        <v>240</v>
      </c>
      <c r="K4" s="324" t="s">
        <v>430</v>
      </c>
      <c r="L4" s="325" t="s">
        <v>431</v>
      </c>
    </row>
    <row r="5" spans="1:15">
      <c r="A5" s="167">
        <v>2</v>
      </c>
      <c r="B5" s="457" t="s">
        <v>97</v>
      </c>
      <c r="C5" s="458" t="s">
        <v>302</v>
      </c>
      <c r="D5" s="439" t="s">
        <v>432</v>
      </c>
      <c r="E5" s="439" t="s">
        <v>433</v>
      </c>
      <c r="F5" s="459" t="s">
        <v>434</v>
      </c>
      <c r="G5" s="316" t="s">
        <v>11</v>
      </c>
      <c r="H5" s="316" t="s">
        <v>111</v>
      </c>
      <c r="I5" s="316" t="s">
        <v>23</v>
      </c>
      <c r="J5" s="316" t="s">
        <v>196</v>
      </c>
      <c r="K5" s="324" t="s">
        <v>435</v>
      </c>
      <c r="L5" s="325" t="s">
        <v>436</v>
      </c>
    </row>
    <row r="6" spans="1:15">
      <c r="A6" s="167">
        <v>3</v>
      </c>
      <c r="B6" s="457" t="s">
        <v>97</v>
      </c>
      <c r="C6" s="458" t="s">
        <v>302</v>
      </c>
      <c r="D6" s="439" t="s">
        <v>437</v>
      </c>
      <c r="E6" s="439" t="s">
        <v>438</v>
      </c>
      <c r="F6" s="459" t="s">
        <v>32</v>
      </c>
      <c r="G6" s="316" t="s">
        <v>11</v>
      </c>
      <c r="H6" s="316" t="s">
        <v>199</v>
      </c>
      <c r="I6" s="316" t="s">
        <v>23</v>
      </c>
      <c r="J6" s="316" t="s">
        <v>225</v>
      </c>
      <c r="K6" s="324" t="s">
        <v>439</v>
      </c>
      <c r="L6" s="325" t="s">
        <v>440</v>
      </c>
    </row>
    <row r="7" spans="1:15">
      <c r="A7" s="167">
        <v>4</v>
      </c>
      <c r="B7" s="457" t="s">
        <v>97</v>
      </c>
      <c r="C7" s="458" t="s">
        <v>302</v>
      </c>
      <c r="D7" s="439" t="s">
        <v>447</v>
      </c>
      <c r="E7" s="439" t="s">
        <v>448</v>
      </c>
      <c r="F7" s="459" t="s">
        <v>69</v>
      </c>
      <c r="G7" s="316" t="s">
        <v>21</v>
      </c>
      <c r="H7" s="316" t="s">
        <v>46</v>
      </c>
      <c r="I7" s="316" t="s">
        <v>23</v>
      </c>
      <c r="J7" s="316" t="s">
        <v>201</v>
      </c>
      <c r="K7" s="324" t="s">
        <v>449</v>
      </c>
      <c r="L7" s="325" t="s">
        <v>450</v>
      </c>
    </row>
    <row r="8" spans="1:15">
      <c r="A8" s="167">
        <v>5</v>
      </c>
      <c r="B8" s="457" t="s">
        <v>97</v>
      </c>
      <c r="C8" s="458" t="s">
        <v>302</v>
      </c>
      <c r="D8" s="439" t="s">
        <v>451</v>
      </c>
      <c r="E8" s="439" t="s">
        <v>452</v>
      </c>
      <c r="F8" s="459" t="s">
        <v>322</v>
      </c>
      <c r="G8" s="316" t="s">
        <v>11</v>
      </c>
      <c r="H8" s="316" t="s">
        <v>46</v>
      </c>
      <c r="I8" s="316" t="s">
        <v>23</v>
      </c>
      <c r="J8" s="316" t="s">
        <v>237</v>
      </c>
      <c r="K8" s="324" t="s">
        <v>453</v>
      </c>
      <c r="L8" s="325" t="s">
        <v>454</v>
      </c>
      <c r="O8" s="177"/>
    </row>
    <row r="9" spans="1:15">
      <c r="A9" s="167">
        <v>6</v>
      </c>
      <c r="B9" s="457" t="s">
        <v>97</v>
      </c>
      <c r="C9" s="458" t="s">
        <v>302</v>
      </c>
      <c r="D9" s="439" t="s">
        <v>455</v>
      </c>
      <c r="E9" s="439" t="s">
        <v>456</v>
      </c>
      <c r="F9" s="459" t="s">
        <v>90</v>
      </c>
      <c r="G9" s="316" t="s">
        <v>11</v>
      </c>
      <c r="H9" s="316" t="s">
        <v>111</v>
      </c>
      <c r="I9" s="316" t="s">
        <v>23</v>
      </c>
      <c r="J9" s="316" t="s">
        <v>196</v>
      </c>
      <c r="K9" s="324" t="s">
        <v>457</v>
      </c>
      <c r="L9" s="325" t="s">
        <v>458</v>
      </c>
    </row>
    <row r="10" spans="1:15">
      <c r="A10" s="167">
        <v>7</v>
      </c>
      <c r="B10" s="457" t="s">
        <v>97</v>
      </c>
      <c r="C10" s="458" t="s">
        <v>302</v>
      </c>
      <c r="D10" s="439" t="s">
        <v>960</v>
      </c>
      <c r="E10" s="439" t="s">
        <v>98</v>
      </c>
      <c r="F10" s="459" t="s">
        <v>64</v>
      </c>
      <c r="G10" s="316" t="s">
        <v>11</v>
      </c>
      <c r="H10" s="316" t="s">
        <v>199</v>
      </c>
      <c r="I10" s="316" t="s">
        <v>23</v>
      </c>
      <c r="J10" s="316" t="s">
        <v>204</v>
      </c>
      <c r="K10" s="324"/>
      <c r="L10" s="325"/>
    </row>
    <row r="11" spans="1:15">
      <c r="A11" s="167">
        <v>8</v>
      </c>
      <c r="B11" s="173" t="s">
        <v>97</v>
      </c>
      <c r="C11" s="174" t="s">
        <v>633</v>
      </c>
      <c r="D11" s="178" t="s">
        <v>961</v>
      </c>
      <c r="E11" s="178" t="s">
        <v>962</v>
      </c>
      <c r="F11" s="175" t="s">
        <v>963</v>
      </c>
      <c r="G11" s="173" t="s">
        <v>38</v>
      </c>
      <c r="H11" s="173" t="s">
        <v>111</v>
      </c>
      <c r="I11" s="173" t="s">
        <v>23</v>
      </c>
      <c r="J11" s="173" t="s">
        <v>196</v>
      </c>
      <c r="K11" s="175"/>
      <c r="L11" s="176"/>
    </row>
    <row r="12" spans="1:15">
      <c r="A12" s="167">
        <v>9</v>
      </c>
      <c r="B12" s="173" t="s">
        <v>97</v>
      </c>
      <c r="C12" s="174" t="s">
        <v>633</v>
      </c>
      <c r="D12" s="178" t="s">
        <v>964</v>
      </c>
      <c r="E12" s="178" t="s">
        <v>98</v>
      </c>
      <c r="F12" s="175" t="s">
        <v>311</v>
      </c>
      <c r="G12" s="173" t="s">
        <v>11</v>
      </c>
      <c r="H12" s="173" t="s">
        <v>199</v>
      </c>
      <c r="I12" s="173" t="s">
        <v>23</v>
      </c>
      <c r="J12" s="173" t="s">
        <v>965</v>
      </c>
      <c r="K12" s="175"/>
      <c r="L12" s="176"/>
    </row>
    <row r="13" spans="1:15">
      <c r="A13" s="167">
        <v>10</v>
      </c>
      <c r="B13" s="173" t="s">
        <v>97</v>
      </c>
      <c r="C13" s="174" t="s">
        <v>633</v>
      </c>
      <c r="D13" s="178" t="s">
        <v>966</v>
      </c>
      <c r="E13" s="178" t="s">
        <v>967</v>
      </c>
      <c r="F13" s="175" t="s">
        <v>136</v>
      </c>
      <c r="G13" s="173" t="s">
        <v>11</v>
      </c>
      <c r="H13" s="173" t="s">
        <v>199</v>
      </c>
      <c r="I13" s="173" t="s">
        <v>23</v>
      </c>
      <c r="J13" s="173" t="s">
        <v>225</v>
      </c>
      <c r="K13" s="175"/>
      <c r="L13" s="176"/>
    </row>
    <row r="14" spans="1:15">
      <c r="A14" s="167">
        <v>11</v>
      </c>
      <c r="B14" s="173" t="s">
        <v>97</v>
      </c>
      <c r="C14" s="174" t="s">
        <v>633</v>
      </c>
      <c r="D14" s="178" t="s">
        <v>968</v>
      </c>
      <c r="E14" s="178" t="s">
        <v>224</v>
      </c>
      <c r="F14" s="175" t="s">
        <v>443</v>
      </c>
      <c r="G14" s="173" t="s">
        <v>11</v>
      </c>
      <c r="H14" s="173" t="s">
        <v>111</v>
      </c>
      <c r="I14" s="173" t="s">
        <v>8</v>
      </c>
      <c r="J14" s="173" t="s">
        <v>196</v>
      </c>
      <c r="K14" s="175"/>
      <c r="L14" s="176"/>
    </row>
    <row r="15" spans="1:15">
      <c r="A15" s="167">
        <v>12</v>
      </c>
      <c r="B15" s="173" t="s">
        <v>97</v>
      </c>
      <c r="C15" s="174" t="s">
        <v>633</v>
      </c>
      <c r="D15" s="178" t="s">
        <v>969</v>
      </c>
      <c r="E15" s="178" t="s">
        <v>970</v>
      </c>
      <c r="F15" s="175" t="s">
        <v>1101</v>
      </c>
      <c r="G15" s="173" t="s">
        <v>11</v>
      </c>
      <c r="H15" s="173" t="s">
        <v>46</v>
      </c>
      <c r="I15" s="173" t="s">
        <v>23</v>
      </c>
      <c r="J15" s="173" t="s">
        <v>240</v>
      </c>
      <c r="K15" s="175"/>
      <c r="L15" s="176"/>
    </row>
    <row r="16" spans="1:15">
      <c r="A16" s="179"/>
      <c r="B16" s="119"/>
      <c r="C16" s="460"/>
      <c r="D16" s="461"/>
      <c r="E16" s="461"/>
      <c r="F16" s="108"/>
      <c r="G16" s="119"/>
      <c r="H16" s="119"/>
      <c r="I16" s="119"/>
      <c r="J16" s="119"/>
      <c r="K16" s="108"/>
    </row>
    <row r="17" spans="1:26">
      <c r="M17" s="180"/>
      <c r="N17" s="180"/>
      <c r="O17" s="180"/>
      <c r="P17" s="180"/>
      <c r="Q17" s="180"/>
      <c r="R17" s="180"/>
      <c r="S17" s="180"/>
      <c r="T17" s="180"/>
      <c r="U17" s="180"/>
      <c r="V17" s="180"/>
      <c r="W17" s="180"/>
      <c r="X17" s="180"/>
      <c r="Y17" s="180"/>
      <c r="Z17" s="180"/>
    </row>
    <row r="18" spans="1:26">
      <c r="A18" s="108"/>
      <c r="B18" s="119"/>
      <c r="C18" s="181"/>
      <c r="D18" s="181"/>
      <c r="E18" s="181"/>
      <c r="F18" s="181"/>
      <c r="G18" s="119"/>
      <c r="H18" s="119"/>
      <c r="I18" s="119"/>
      <c r="J18" s="119"/>
      <c r="K18" s="181"/>
    </row>
    <row r="19" spans="1:26" ht="16">
      <c r="A19" s="108"/>
      <c r="B19" s="119"/>
      <c r="C19" s="182" t="s">
        <v>186</v>
      </c>
      <c r="D19" s="182" t="s">
        <v>228</v>
      </c>
      <c r="E19" s="183"/>
      <c r="F19" s="182" t="s">
        <v>187</v>
      </c>
      <c r="G19" s="184" t="s">
        <v>228</v>
      </c>
      <c r="H19" s="185"/>
      <c r="I19" s="186" t="s">
        <v>188</v>
      </c>
      <c r="J19" s="186" t="s">
        <v>228</v>
      </c>
      <c r="K19" s="181"/>
    </row>
    <row r="20" spans="1:26" ht="16">
      <c r="A20" s="108"/>
      <c r="B20" s="119"/>
      <c r="C20" s="187" t="s">
        <v>21</v>
      </c>
      <c r="D20" s="90">
        <f>COUNTIF(G3:G15,"G")</f>
        <v>1</v>
      </c>
      <c r="E20" s="183"/>
      <c r="F20" s="188" t="s">
        <v>46</v>
      </c>
      <c r="G20" s="79">
        <f>COUNTIF(H3:H15,"EU")</f>
        <v>4</v>
      </c>
      <c r="H20" s="185"/>
      <c r="I20" s="189" t="s">
        <v>23</v>
      </c>
      <c r="J20" s="69">
        <f>COUNTIF(I3:I15,"M")</f>
        <v>11</v>
      </c>
      <c r="K20" s="181"/>
    </row>
    <row r="21" spans="1:26" ht="16">
      <c r="A21" s="108"/>
      <c r="B21" s="119"/>
      <c r="C21" s="187" t="s">
        <v>38</v>
      </c>
      <c r="D21" s="90">
        <f>COUNTIF(G3:G15,"U")</f>
        <v>1</v>
      </c>
      <c r="E21" s="183"/>
      <c r="F21" s="188" t="s">
        <v>199</v>
      </c>
      <c r="G21" s="79">
        <f>COUNTIF(H3:H15,"Asia")</f>
        <v>4</v>
      </c>
      <c r="H21" s="185"/>
      <c r="I21" s="189" t="s">
        <v>8</v>
      </c>
      <c r="J21" s="69">
        <f>COUNTIF(I3:I15,"F")</f>
        <v>2</v>
      </c>
      <c r="K21" s="181"/>
    </row>
    <row r="22" spans="1:26" ht="16">
      <c r="A22" s="108"/>
      <c r="B22" s="119"/>
      <c r="C22" s="187" t="s">
        <v>11</v>
      </c>
      <c r="D22" s="90">
        <f>COUNTIF(G3:G15,"I")</f>
        <v>11</v>
      </c>
      <c r="E22" s="183"/>
      <c r="F22" s="188" t="s">
        <v>111</v>
      </c>
      <c r="G22" s="79">
        <f>COUNTIF(H3:H15,"US")</f>
        <v>5</v>
      </c>
      <c r="H22" s="185"/>
      <c r="I22" s="189"/>
      <c r="J22" s="189"/>
      <c r="K22" s="181"/>
    </row>
    <row r="23" spans="1:26" ht="16">
      <c r="A23" s="108"/>
      <c r="B23" s="119"/>
      <c r="C23" s="183"/>
      <c r="D23" s="190">
        <f>D20+D21+D22</f>
        <v>13</v>
      </c>
      <c r="E23" s="190"/>
      <c r="F23" s="190"/>
      <c r="G23" s="185">
        <f>G20+G21+G22</f>
        <v>13</v>
      </c>
      <c r="H23" s="185"/>
      <c r="I23" s="185"/>
      <c r="J23" s="185">
        <f>J20+J21+J22</f>
        <v>13</v>
      </c>
      <c r="K23" s="181"/>
    </row>
    <row r="24" spans="1:26">
      <c r="C24" s="191"/>
      <c r="D24" s="191"/>
      <c r="E24" s="191"/>
      <c r="F24" s="191"/>
      <c r="K24" s="191"/>
    </row>
    <row r="25" spans="1:26">
      <c r="C25" s="191"/>
      <c r="D25" s="191"/>
      <c r="E25" s="191"/>
      <c r="F25" s="191"/>
      <c r="K25" s="191"/>
    </row>
    <row r="26" spans="1:26">
      <c r="C26" s="191"/>
      <c r="D26" s="191"/>
      <c r="E26" s="191"/>
      <c r="F26" s="191"/>
      <c r="K26" s="191"/>
    </row>
    <row r="27" spans="1:26">
      <c r="C27" s="191"/>
      <c r="D27" s="191"/>
      <c r="E27" s="191"/>
      <c r="F27" s="191"/>
      <c r="K27" s="191"/>
    </row>
    <row r="28" spans="1:26">
      <c r="C28" s="191"/>
      <c r="D28" s="191"/>
      <c r="E28" s="191"/>
      <c r="F28" s="191"/>
      <c r="K28" s="191"/>
    </row>
    <row r="29" spans="1:26">
      <c r="C29" s="191"/>
      <c r="D29" s="191"/>
      <c r="E29" s="191"/>
      <c r="F29" s="191"/>
      <c r="K29" s="191"/>
    </row>
    <row r="30" spans="1:26">
      <c r="C30" s="191"/>
      <c r="D30" s="191"/>
      <c r="E30" s="191"/>
      <c r="F30" s="191"/>
      <c r="K30" s="191"/>
    </row>
    <row r="31" spans="1:26">
      <c r="C31" s="191"/>
      <c r="D31" s="191"/>
      <c r="E31" s="191"/>
      <c r="F31" s="191"/>
      <c r="K31" s="191"/>
    </row>
    <row r="32" spans="1:26">
      <c r="C32" s="191"/>
      <c r="D32" s="191"/>
      <c r="E32" s="191"/>
      <c r="F32" s="191"/>
      <c r="K32" s="191"/>
    </row>
    <row r="33" spans="1:14">
      <c r="C33" s="191"/>
      <c r="D33" s="191"/>
      <c r="E33" s="191"/>
      <c r="F33" s="191"/>
      <c r="K33" s="191"/>
    </row>
    <row r="34" spans="1:14">
      <c r="C34" s="191"/>
      <c r="D34" s="191"/>
      <c r="E34" s="191"/>
      <c r="F34" s="191"/>
      <c r="K34" s="191"/>
    </row>
    <row r="35" spans="1:14">
      <c r="C35" s="191"/>
      <c r="D35" s="191"/>
      <c r="E35" s="191"/>
      <c r="F35" s="191"/>
      <c r="K35" s="191"/>
    </row>
    <row r="36" spans="1:14">
      <c r="C36" s="191"/>
      <c r="D36" s="191"/>
      <c r="E36" s="191"/>
      <c r="F36" s="191"/>
      <c r="K36" s="191"/>
    </row>
    <row r="37" spans="1:14" customFormat="1">
      <c r="A37" s="561" t="s">
        <v>1254</v>
      </c>
      <c r="B37" s="173"/>
      <c r="C37" s="174"/>
      <c r="D37" s="178"/>
      <c r="E37" s="178"/>
      <c r="F37" s="175"/>
      <c r="G37" s="173"/>
      <c r="H37" s="173"/>
      <c r="I37" s="173"/>
      <c r="J37" s="173"/>
      <c r="K37" s="175"/>
      <c r="L37" s="176"/>
    </row>
    <row r="38" spans="1:14" customFormat="1">
      <c r="A38" s="167"/>
      <c r="B38" s="173" t="s">
        <v>97</v>
      </c>
      <c r="C38" s="174" t="s">
        <v>1255</v>
      </c>
      <c r="D38" s="178" t="s">
        <v>1256</v>
      </c>
      <c r="E38" s="178" t="s">
        <v>1257</v>
      </c>
      <c r="F38" s="175" t="s">
        <v>1258</v>
      </c>
      <c r="G38" s="173" t="s">
        <v>11</v>
      </c>
      <c r="H38" s="173" t="s">
        <v>111</v>
      </c>
      <c r="I38" s="173" t="s">
        <v>23</v>
      </c>
      <c r="J38" s="173" t="s">
        <v>196</v>
      </c>
      <c r="K38" s="175" t="s">
        <v>1259</v>
      </c>
      <c r="L38" s="176" t="s">
        <v>1260</v>
      </c>
      <c r="M38" s="119" t="s">
        <v>1261</v>
      </c>
      <c r="N38" s="562" t="s">
        <v>1262</v>
      </c>
    </row>
    <row r="39" spans="1:14">
      <c r="C39" s="191"/>
      <c r="D39" s="191"/>
      <c r="E39" s="191"/>
      <c r="F39" s="191"/>
      <c r="K39" s="191"/>
    </row>
    <row r="40" spans="1:14">
      <c r="A40" s="179" t="s">
        <v>792</v>
      </c>
      <c r="B40" s="119"/>
      <c r="C40" s="454" t="s">
        <v>793</v>
      </c>
      <c r="D40" s="455" t="s">
        <v>441</v>
      </c>
      <c r="E40" s="455" t="s">
        <v>442</v>
      </c>
      <c r="F40" s="456" t="s">
        <v>443</v>
      </c>
      <c r="G40" s="316" t="s">
        <v>11</v>
      </c>
      <c r="H40" s="316" t="s">
        <v>111</v>
      </c>
      <c r="I40" s="316" t="s">
        <v>23</v>
      </c>
      <c r="J40" s="316" t="s">
        <v>196</v>
      </c>
      <c r="K40" s="324" t="s">
        <v>444</v>
      </c>
      <c r="L40" s="325" t="s">
        <v>445</v>
      </c>
    </row>
    <row r="41" spans="1:14">
      <c r="C41" s="191"/>
      <c r="D41" s="191"/>
      <c r="E41" s="191"/>
      <c r="F41" s="191"/>
      <c r="K41" s="191"/>
    </row>
    <row r="42" spans="1:14">
      <c r="C42" s="191"/>
      <c r="D42" s="191"/>
      <c r="E42" s="191"/>
      <c r="F42" s="191"/>
      <c r="K42" s="191"/>
    </row>
    <row r="43" spans="1:14">
      <c r="C43" s="191"/>
      <c r="D43" s="191"/>
      <c r="E43" s="191"/>
      <c r="F43" s="191"/>
      <c r="K43" s="191"/>
    </row>
    <row r="44" spans="1:14">
      <c r="C44" s="191"/>
      <c r="D44" s="191"/>
      <c r="E44" s="191"/>
      <c r="F44" s="191"/>
      <c r="K44" s="191"/>
    </row>
    <row r="45" spans="1:14">
      <c r="C45" s="191"/>
      <c r="D45" s="191"/>
      <c r="E45" s="191"/>
      <c r="F45" s="191"/>
      <c r="K45" s="191"/>
    </row>
    <row r="46" spans="1:14">
      <c r="C46" s="191"/>
      <c r="D46" s="191"/>
      <c r="E46" s="191"/>
      <c r="F46" s="191"/>
      <c r="K46" s="191"/>
    </row>
    <row r="47" spans="1:14">
      <c r="C47" s="191"/>
      <c r="D47" s="191"/>
      <c r="E47" s="191"/>
      <c r="F47" s="191"/>
      <c r="K47" s="191"/>
    </row>
    <row r="48" spans="1:14">
      <c r="C48" s="191"/>
      <c r="D48" s="191"/>
      <c r="E48" s="191"/>
      <c r="F48" s="191"/>
      <c r="K48" s="191"/>
    </row>
    <row r="49" spans="3:11">
      <c r="C49" s="191"/>
      <c r="D49" s="191"/>
      <c r="E49" s="191"/>
      <c r="F49" s="191"/>
      <c r="K49" s="191"/>
    </row>
    <row r="50" spans="3:11">
      <c r="C50" s="191"/>
      <c r="D50" s="191"/>
      <c r="E50" s="191"/>
      <c r="F50" s="191"/>
      <c r="K50" s="191"/>
    </row>
    <row r="51" spans="3:11">
      <c r="C51" s="191"/>
      <c r="D51" s="191"/>
      <c r="E51" s="191"/>
      <c r="F51" s="191"/>
      <c r="K51" s="191"/>
    </row>
    <row r="52" spans="3:11">
      <c r="C52" s="191"/>
      <c r="D52" s="191"/>
      <c r="E52" s="191"/>
      <c r="F52" s="191"/>
      <c r="K52" s="191"/>
    </row>
    <row r="53" spans="3:11">
      <c r="C53" s="191"/>
      <c r="D53" s="191"/>
      <c r="E53" s="191"/>
      <c r="F53" s="191"/>
      <c r="K53" s="191"/>
    </row>
    <row r="54" spans="3:11">
      <c r="C54" s="191"/>
      <c r="D54" s="191"/>
      <c r="E54" s="191"/>
      <c r="F54" s="191"/>
      <c r="K54" s="191"/>
    </row>
    <row r="55" spans="3:11">
      <c r="C55" s="191"/>
      <c r="D55" s="191"/>
      <c r="E55" s="191"/>
      <c r="F55" s="191"/>
      <c r="K55" s="191"/>
    </row>
    <row r="56" spans="3:11">
      <c r="C56" s="191"/>
      <c r="D56" s="191"/>
      <c r="E56" s="191"/>
      <c r="F56" s="191"/>
      <c r="K56" s="191"/>
    </row>
    <row r="57" spans="3:11">
      <c r="C57" s="191"/>
      <c r="D57" s="191"/>
      <c r="E57" s="191"/>
      <c r="F57" s="191"/>
      <c r="K57" s="191"/>
    </row>
    <row r="58" spans="3:11">
      <c r="C58" s="191"/>
      <c r="D58" s="191"/>
      <c r="E58" s="191"/>
      <c r="F58" s="191"/>
      <c r="K58" s="191"/>
    </row>
    <row r="59" spans="3:11">
      <c r="C59" s="191"/>
      <c r="D59" s="191"/>
      <c r="E59" s="191"/>
      <c r="F59" s="191"/>
      <c r="K59" s="191"/>
    </row>
    <row r="60" spans="3:11">
      <c r="C60" s="191"/>
      <c r="D60" s="191"/>
      <c r="E60" s="191"/>
      <c r="F60" s="191"/>
      <c r="K60" s="191"/>
    </row>
    <row r="61" spans="3:11">
      <c r="C61" s="191"/>
      <c r="D61" s="191"/>
      <c r="E61" s="191"/>
      <c r="F61" s="191"/>
      <c r="K61" s="191"/>
    </row>
    <row r="62" spans="3:11">
      <c r="C62" s="191"/>
      <c r="D62" s="191"/>
      <c r="E62" s="191"/>
      <c r="F62" s="191"/>
      <c r="K62" s="191"/>
    </row>
    <row r="63" spans="3:11">
      <c r="C63" s="191"/>
      <c r="D63" s="191"/>
      <c r="E63" s="191"/>
      <c r="F63" s="191"/>
      <c r="K63" s="191"/>
    </row>
    <row r="64" spans="3:11">
      <c r="C64" s="191"/>
      <c r="D64" s="191"/>
      <c r="E64" s="191"/>
      <c r="F64" s="191"/>
      <c r="K64" s="191"/>
    </row>
    <row r="65" spans="3:11">
      <c r="C65" s="191"/>
      <c r="D65" s="191"/>
      <c r="E65" s="191"/>
      <c r="F65" s="191"/>
      <c r="K65" s="191"/>
    </row>
    <row r="66" spans="3:11">
      <c r="C66" s="191"/>
      <c r="D66" s="191"/>
      <c r="E66" s="191"/>
      <c r="F66" s="191"/>
      <c r="K66" s="191"/>
    </row>
    <row r="67" spans="3:11">
      <c r="C67" s="191"/>
      <c r="D67" s="191"/>
      <c r="E67" s="191"/>
      <c r="F67" s="191"/>
      <c r="K67" s="191"/>
    </row>
    <row r="68" spans="3:11">
      <c r="C68" s="191"/>
      <c r="D68" s="191"/>
      <c r="E68" s="191"/>
      <c r="F68" s="191"/>
      <c r="K68" s="191"/>
    </row>
    <row r="69" spans="3:11">
      <c r="C69" s="191"/>
      <c r="D69" s="191"/>
      <c r="E69" s="191"/>
      <c r="F69" s="191"/>
      <c r="K69" s="191"/>
    </row>
    <row r="70" spans="3:11">
      <c r="C70" s="191"/>
      <c r="D70" s="191"/>
      <c r="E70" s="191"/>
      <c r="F70" s="191"/>
      <c r="K70" s="191"/>
    </row>
    <row r="71" spans="3:11">
      <c r="C71" s="191"/>
      <c r="D71" s="191"/>
      <c r="E71" s="191"/>
      <c r="F71" s="191"/>
      <c r="K71" s="191"/>
    </row>
    <row r="72" spans="3:11">
      <c r="C72" s="191"/>
      <c r="D72" s="191"/>
      <c r="E72" s="191"/>
      <c r="F72" s="191"/>
      <c r="K72" s="191"/>
    </row>
    <row r="73" spans="3:11">
      <c r="C73" s="191"/>
      <c r="D73" s="191"/>
      <c r="E73" s="191"/>
      <c r="F73" s="191"/>
      <c r="K73" s="191"/>
    </row>
    <row r="74" spans="3:11">
      <c r="C74" s="191"/>
      <c r="D74" s="191"/>
      <c r="E74" s="191"/>
      <c r="F74" s="191"/>
      <c r="K74" s="191"/>
    </row>
    <row r="75" spans="3:11">
      <c r="C75" s="191"/>
      <c r="D75" s="191"/>
      <c r="E75" s="191"/>
      <c r="F75" s="191"/>
      <c r="K75" s="191"/>
    </row>
    <row r="76" spans="3:11">
      <c r="C76" s="191"/>
      <c r="D76" s="191"/>
      <c r="E76" s="191"/>
      <c r="F76" s="191"/>
      <c r="K76" s="191"/>
    </row>
    <row r="77" spans="3:11">
      <c r="C77" s="191"/>
      <c r="D77" s="191"/>
      <c r="E77" s="191"/>
      <c r="F77" s="191"/>
      <c r="K77" s="191"/>
    </row>
    <row r="78" spans="3:11">
      <c r="C78" s="191"/>
      <c r="D78" s="191"/>
      <c r="E78" s="191"/>
      <c r="F78" s="191"/>
      <c r="K78" s="191"/>
    </row>
    <row r="79" spans="3:11">
      <c r="C79" s="191"/>
      <c r="D79" s="191"/>
      <c r="E79" s="191"/>
      <c r="F79" s="191"/>
      <c r="K79" s="191"/>
    </row>
    <row r="80" spans="3:11">
      <c r="C80" s="191"/>
      <c r="D80" s="191"/>
      <c r="E80" s="191"/>
      <c r="F80" s="191"/>
      <c r="K80" s="191"/>
    </row>
    <row r="81" spans="3:11">
      <c r="C81" s="191"/>
      <c r="D81" s="191"/>
      <c r="E81" s="191"/>
      <c r="F81" s="191"/>
      <c r="K81" s="191"/>
    </row>
    <row r="82" spans="3:11">
      <c r="C82" s="191"/>
      <c r="D82" s="191"/>
      <c r="E82" s="191"/>
      <c r="F82" s="191"/>
      <c r="K82" s="191"/>
    </row>
    <row r="83" spans="3:11">
      <c r="C83" s="191"/>
      <c r="D83" s="191"/>
      <c r="E83" s="191"/>
      <c r="F83" s="191"/>
      <c r="K83" s="191"/>
    </row>
    <row r="84" spans="3:11">
      <c r="C84" s="191"/>
      <c r="D84" s="191"/>
      <c r="E84" s="191"/>
      <c r="F84" s="191"/>
      <c r="K84" s="191"/>
    </row>
    <row r="85" spans="3:11">
      <c r="C85" s="191"/>
      <c r="D85" s="191"/>
      <c r="E85" s="191"/>
      <c r="F85" s="191"/>
      <c r="K85" s="191"/>
    </row>
    <row r="86" spans="3:11">
      <c r="C86" s="191"/>
      <c r="D86" s="191"/>
      <c r="E86" s="191"/>
      <c r="F86" s="191"/>
      <c r="K86" s="191"/>
    </row>
    <row r="87" spans="3:11">
      <c r="C87" s="191"/>
      <c r="D87" s="191"/>
      <c r="E87" s="191"/>
      <c r="F87" s="191"/>
      <c r="K87" s="191"/>
    </row>
    <row r="88" spans="3:11">
      <c r="C88" s="191"/>
      <c r="D88" s="191"/>
      <c r="E88" s="191"/>
      <c r="F88" s="191"/>
      <c r="K88" s="191"/>
    </row>
    <row r="89" spans="3:11">
      <c r="C89" s="191"/>
      <c r="D89" s="191"/>
      <c r="E89" s="191"/>
      <c r="F89" s="191"/>
      <c r="K89" s="191"/>
    </row>
    <row r="90" spans="3:11">
      <c r="C90" s="191"/>
      <c r="D90" s="191"/>
      <c r="E90" s="191"/>
      <c r="F90" s="191"/>
      <c r="K90" s="191"/>
    </row>
    <row r="91" spans="3:11">
      <c r="C91" s="191"/>
      <c r="D91" s="191"/>
      <c r="E91" s="191"/>
      <c r="F91" s="191"/>
      <c r="K91" s="191"/>
    </row>
    <row r="92" spans="3:11">
      <c r="C92" s="191"/>
      <c r="D92" s="191"/>
      <c r="E92" s="191"/>
      <c r="F92" s="191"/>
      <c r="K92" s="191"/>
    </row>
    <row r="93" spans="3:11">
      <c r="C93" s="191"/>
      <c r="D93" s="191"/>
      <c r="E93" s="191"/>
      <c r="F93" s="191"/>
      <c r="K93" s="191"/>
    </row>
    <row r="94" spans="3:11">
      <c r="C94" s="191"/>
      <c r="D94" s="191"/>
      <c r="E94" s="191"/>
      <c r="F94" s="191"/>
      <c r="K94" s="191"/>
    </row>
    <row r="95" spans="3:11">
      <c r="C95" s="191"/>
      <c r="D95" s="191"/>
      <c r="E95" s="191"/>
      <c r="F95" s="191"/>
      <c r="K95" s="191"/>
    </row>
    <row r="96" spans="3:11">
      <c r="C96" s="191"/>
      <c r="D96" s="191"/>
      <c r="E96" s="191"/>
      <c r="F96" s="191"/>
      <c r="K96" s="191"/>
    </row>
    <row r="97" spans="3:11">
      <c r="C97" s="191"/>
      <c r="D97" s="191"/>
      <c r="E97" s="191"/>
      <c r="F97" s="191"/>
      <c r="K97" s="191"/>
    </row>
    <row r="98" spans="3:11">
      <c r="C98" s="191"/>
      <c r="D98" s="191"/>
      <c r="E98" s="191"/>
      <c r="F98" s="191"/>
      <c r="K98" s="191"/>
    </row>
    <row r="99" spans="3:11">
      <c r="C99" s="191"/>
      <c r="D99" s="191"/>
      <c r="E99" s="191"/>
      <c r="F99" s="191"/>
      <c r="K99" s="191"/>
    </row>
    <row r="100" spans="3:11">
      <c r="C100" s="191"/>
      <c r="D100" s="191"/>
      <c r="E100" s="191"/>
      <c r="F100" s="191"/>
      <c r="K100" s="191"/>
    </row>
    <row r="101" spans="3:11">
      <c r="C101" s="191"/>
      <c r="D101" s="191"/>
      <c r="E101" s="191"/>
      <c r="F101" s="191"/>
      <c r="K101" s="191"/>
    </row>
    <row r="102" spans="3:11">
      <c r="C102" s="191"/>
      <c r="D102" s="191"/>
      <c r="E102" s="191"/>
      <c r="F102" s="191"/>
      <c r="K102" s="191"/>
    </row>
    <row r="103" spans="3:11">
      <c r="C103" s="191"/>
      <c r="D103" s="191"/>
      <c r="E103" s="191"/>
      <c r="F103" s="191"/>
      <c r="K103" s="191"/>
    </row>
    <row r="104" spans="3:11">
      <c r="C104" s="191"/>
      <c r="D104" s="191"/>
      <c r="E104" s="191"/>
      <c r="F104" s="191"/>
      <c r="K104" s="191"/>
    </row>
    <row r="105" spans="3:11">
      <c r="C105" s="191"/>
      <c r="D105" s="191"/>
      <c r="E105" s="191"/>
      <c r="F105" s="191"/>
      <c r="K105" s="191"/>
    </row>
    <row r="106" spans="3:11">
      <c r="C106" s="191"/>
      <c r="D106" s="191"/>
      <c r="E106" s="191"/>
      <c r="F106" s="191"/>
      <c r="K106" s="191"/>
    </row>
    <row r="107" spans="3:11">
      <c r="C107" s="191"/>
      <c r="D107" s="191"/>
      <c r="E107" s="191"/>
      <c r="F107" s="191"/>
      <c r="K107" s="191"/>
    </row>
    <row r="108" spans="3:11">
      <c r="C108" s="191"/>
      <c r="D108" s="191"/>
      <c r="E108" s="191"/>
      <c r="F108" s="191"/>
      <c r="K108" s="191"/>
    </row>
    <row r="109" spans="3:11">
      <c r="C109" s="191"/>
      <c r="D109" s="191"/>
      <c r="E109" s="191"/>
      <c r="F109" s="191"/>
      <c r="K109" s="191"/>
    </row>
    <row r="110" spans="3:11">
      <c r="C110" s="191"/>
      <c r="D110" s="191"/>
      <c r="E110" s="191"/>
      <c r="F110" s="191"/>
      <c r="K110" s="191"/>
    </row>
    <row r="111" spans="3:11">
      <c r="C111" s="191"/>
      <c r="D111" s="191"/>
      <c r="E111" s="191"/>
      <c r="F111" s="191"/>
      <c r="K111" s="191"/>
    </row>
    <row r="112" spans="3:11">
      <c r="C112" s="191"/>
      <c r="D112" s="191"/>
      <c r="E112" s="191"/>
      <c r="F112" s="191"/>
      <c r="K112" s="191"/>
    </row>
    <row r="113" spans="3:11">
      <c r="C113" s="191"/>
      <c r="D113" s="191"/>
      <c r="E113" s="191"/>
      <c r="F113" s="191"/>
      <c r="K113" s="191"/>
    </row>
    <row r="114" spans="3:11">
      <c r="C114" s="191"/>
      <c r="D114" s="191"/>
      <c r="E114" s="191"/>
      <c r="F114" s="191"/>
      <c r="K114" s="191"/>
    </row>
    <row r="115" spans="3:11">
      <c r="C115" s="191"/>
      <c r="D115" s="191"/>
      <c r="E115" s="191"/>
      <c r="F115" s="191"/>
      <c r="K115" s="191"/>
    </row>
    <row r="116" spans="3:11">
      <c r="C116" s="191"/>
      <c r="D116" s="191"/>
      <c r="E116" s="191"/>
      <c r="F116" s="191"/>
      <c r="K116" s="191"/>
    </row>
    <row r="117" spans="3:11">
      <c r="C117" s="191"/>
      <c r="D117" s="191"/>
      <c r="E117" s="191"/>
      <c r="F117" s="191"/>
      <c r="K117" s="191"/>
    </row>
    <row r="118" spans="3:11">
      <c r="C118" s="191"/>
      <c r="D118" s="191"/>
      <c r="E118" s="191"/>
      <c r="F118" s="191"/>
      <c r="K118" s="191"/>
    </row>
    <row r="119" spans="3:11">
      <c r="C119" s="191"/>
      <c r="D119" s="191"/>
      <c r="E119" s="191"/>
      <c r="F119" s="191"/>
      <c r="K119" s="191"/>
    </row>
    <row r="120" spans="3:11">
      <c r="C120" s="191"/>
      <c r="D120" s="191"/>
      <c r="E120" s="191"/>
      <c r="F120" s="191"/>
      <c r="K120" s="191"/>
    </row>
    <row r="121" spans="3:11">
      <c r="C121" s="191"/>
      <c r="D121" s="191"/>
      <c r="E121" s="191"/>
      <c r="F121" s="191"/>
      <c r="K121" s="191"/>
    </row>
    <row r="122" spans="3:11">
      <c r="C122" s="191"/>
      <c r="D122" s="191"/>
      <c r="E122" s="191"/>
      <c r="F122" s="191"/>
      <c r="K122" s="191"/>
    </row>
    <row r="123" spans="3:11">
      <c r="C123" s="191"/>
      <c r="D123" s="191"/>
      <c r="E123" s="191"/>
      <c r="F123" s="191"/>
      <c r="K123" s="191"/>
    </row>
    <row r="124" spans="3:11">
      <c r="C124" s="191"/>
      <c r="D124" s="191"/>
      <c r="E124" s="191"/>
      <c r="F124" s="191"/>
      <c r="K124" s="191"/>
    </row>
    <row r="125" spans="3:11">
      <c r="C125" s="191"/>
      <c r="D125" s="191"/>
      <c r="E125" s="191"/>
      <c r="F125" s="191"/>
      <c r="K125" s="191"/>
    </row>
    <row r="126" spans="3:11">
      <c r="C126" s="191"/>
      <c r="D126" s="191"/>
      <c r="E126" s="191"/>
      <c r="F126" s="191"/>
      <c r="K126" s="191"/>
    </row>
    <row r="127" spans="3:11">
      <c r="C127" s="191"/>
      <c r="D127" s="191"/>
      <c r="E127" s="191"/>
      <c r="F127" s="191"/>
      <c r="K127" s="191"/>
    </row>
    <row r="128" spans="3:11">
      <c r="C128" s="191"/>
      <c r="D128" s="191"/>
      <c r="E128" s="191"/>
      <c r="F128" s="191"/>
      <c r="K128" s="191"/>
    </row>
    <row r="129" spans="3:11">
      <c r="C129" s="191"/>
      <c r="D129" s="191"/>
      <c r="E129" s="191"/>
      <c r="F129" s="191"/>
      <c r="K129" s="191"/>
    </row>
    <row r="130" spans="3:11">
      <c r="C130" s="191"/>
      <c r="D130" s="191"/>
      <c r="E130" s="191"/>
      <c r="F130" s="191"/>
      <c r="K130" s="191"/>
    </row>
    <row r="131" spans="3:11">
      <c r="C131" s="191"/>
      <c r="D131" s="191"/>
      <c r="E131" s="191"/>
      <c r="F131" s="191"/>
      <c r="K131" s="191"/>
    </row>
    <row r="132" spans="3:11">
      <c r="C132" s="191"/>
      <c r="D132" s="191"/>
      <c r="E132" s="191"/>
      <c r="F132" s="191"/>
      <c r="K132" s="191"/>
    </row>
    <row r="133" spans="3:11">
      <c r="C133" s="191"/>
      <c r="D133" s="191"/>
      <c r="E133" s="191"/>
      <c r="F133" s="191"/>
      <c r="K133" s="191"/>
    </row>
    <row r="134" spans="3:11">
      <c r="C134" s="191"/>
      <c r="D134" s="191"/>
      <c r="E134" s="191"/>
      <c r="F134" s="191"/>
      <c r="K134" s="191"/>
    </row>
    <row r="135" spans="3:11">
      <c r="C135" s="191"/>
      <c r="D135" s="191"/>
      <c r="E135" s="191"/>
      <c r="F135" s="191"/>
      <c r="K135" s="191"/>
    </row>
    <row r="136" spans="3:11">
      <c r="C136" s="191"/>
      <c r="D136" s="191"/>
      <c r="E136" s="191"/>
      <c r="F136" s="191"/>
      <c r="K136" s="191"/>
    </row>
    <row r="137" spans="3:11">
      <c r="C137" s="191"/>
      <c r="D137" s="191"/>
      <c r="E137" s="191"/>
      <c r="F137" s="191"/>
      <c r="K137" s="191"/>
    </row>
    <row r="138" spans="3:11">
      <c r="C138" s="191"/>
      <c r="D138" s="191"/>
      <c r="E138" s="191"/>
      <c r="F138" s="191"/>
      <c r="K138" s="191"/>
    </row>
    <row r="139" spans="3:11">
      <c r="C139" s="191"/>
      <c r="D139" s="191"/>
      <c r="E139" s="191"/>
      <c r="F139" s="191"/>
      <c r="K139" s="191"/>
    </row>
    <row r="140" spans="3:11">
      <c r="C140" s="191"/>
      <c r="D140" s="191"/>
      <c r="E140" s="191"/>
      <c r="F140" s="191"/>
      <c r="K140" s="191"/>
    </row>
    <row r="141" spans="3:11">
      <c r="C141" s="191"/>
      <c r="D141" s="191"/>
      <c r="E141" s="191"/>
      <c r="F141" s="191"/>
      <c r="K141" s="191"/>
    </row>
    <row r="142" spans="3:11">
      <c r="C142" s="191"/>
      <c r="D142" s="191"/>
      <c r="E142" s="191"/>
      <c r="F142" s="191"/>
      <c r="K142" s="191"/>
    </row>
    <row r="143" spans="3:11">
      <c r="C143" s="191"/>
      <c r="D143" s="191"/>
      <c r="E143" s="191"/>
      <c r="F143" s="191"/>
      <c r="K143" s="191"/>
    </row>
    <row r="144" spans="3:11">
      <c r="C144" s="191"/>
      <c r="D144" s="191"/>
      <c r="E144" s="191"/>
      <c r="F144" s="191"/>
      <c r="K144" s="191"/>
    </row>
    <row r="145" spans="3:11">
      <c r="C145" s="191"/>
      <c r="D145" s="191"/>
      <c r="E145" s="191"/>
      <c r="F145" s="191"/>
      <c r="K145" s="191"/>
    </row>
    <row r="146" spans="3:11">
      <c r="C146" s="191"/>
      <c r="D146" s="191"/>
      <c r="E146" s="191"/>
      <c r="F146" s="191"/>
      <c r="K146" s="191"/>
    </row>
    <row r="147" spans="3:11">
      <c r="C147" s="191"/>
      <c r="D147" s="191"/>
      <c r="E147" s="191"/>
      <c r="F147" s="191"/>
      <c r="K147" s="191"/>
    </row>
    <row r="148" spans="3:11">
      <c r="C148" s="191"/>
      <c r="D148" s="191"/>
      <c r="E148" s="191"/>
      <c r="F148" s="191"/>
      <c r="K148" s="191"/>
    </row>
    <row r="149" spans="3:11">
      <c r="C149" s="191"/>
      <c r="D149" s="191"/>
      <c r="E149" s="191"/>
      <c r="F149" s="191"/>
      <c r="K149" s="191"/>
    </row>
    <row r="150" spans="3:11">
      <c r="C150" s="191"/>
      <c r="D150" s="191"/>
      <c r="E150" s="191"/>
      <c r="F150" s="191"/>
      <c r="K150" s="191"/>
    </row>
    <row r="151" spans="3:11">
      <c r="C151" s="191"/>
      <c r="D151" s="191"/>
      <c r="E151" s="191"/>
      <c r="F151" s="191"/>
      <c r="K151" s="191"/>
    </row>
    <row r="152" spans="3:11">
      <c r="C152" s="191"/>
      <c r="D152" s="191"/>
      <c r="E152" s="191"/>
      <c r="F152" s="191"/>
      <c r="K152" s="191"/>
    </row>
    <row r="153" spans="3:11">
      <c r="C153" s="191"/>
      <c r="D153" s="191"/>
      <c r="E153" s="191"/>
      <c r="F153" s="191"/>
      <c r="K153" s="191"/>
    </row>
    <row r="154" spans="3:11">
      <c r="C154" s="191"/>
      <c r="D154" s="191"/>
      <c r="E154" s="191"/>
      <c r="F154" s="191"/>
      <c r="K154" s="191"/>
    </row>
    <row r="155" spans="3:11">
      <c r="C155" s="191"/>
      <c r="D155" s="191"/>
      <c r="E155" s="191"/>
      <c r="F155" s="191"/>
      <c r="K155" s="191"/>
    </row>
    <row r="156" spans="3:11">
      <c r="C156" s="191"/>
      <c r="D156" s="191"/>
      <c r="E156" s="191"/>
      <c r="F156" s="191"/>
      <c r="K156" s="191"/>
    </row>
    <row r="157" spans="3:11">
      <c r="C157" s="191"/>
      <c r="D157" s="191"/>
      <c r="E157" s="191"/>
      <c r="F157" s="191"/>
      <c r="K157" s="191"/>
    </row>
    <row r="158" spans="3:11">
      <c r="C158" s="191"/>
      <c r="D158" s="191"/>
      <c r="E158" s="191"/>
      <c r="F158" s="191"/>
      <c r="K158" s="191"/>
    </row>
    <row r="159" spans="3:11">
      <c r="C159" s="191"/>
      <c r="D159" s="191"/>
      <c r="E159" s="191"/>
      <c r="F159" s="191"/>
      <c r="K159" s="191"/>
    </row>
    <row r="160" spans="3:11">
      <c r="C160" s="191"/>
      <c r="D160" s="191"/>
      <c r="E160" s="191"/>
      <c r="F160" s="191"/>
      <c r="K160" s="191"/>
    </row>
    <row r="161" spans="3:11">
      <c r="C161" s="191"/>
      <c r="D161" s="191"/>
      <c r="E161" s="191"/>
      <c r="F161" s="191"/>
      <c r="K161" s="191"/>
    </row>
    <row r="162" spans="3:11">
      <c r="C162" s="191"/>
      <c r="D162" s="191"/>
      <c r="E162" s="191"/>
      <c r="F162" s="191"/>
      <c r="K162" s="191"/>
    </row>
    <row r="163" spans="3:11">
      <c r="C163" s="191"/>
      <c r="D163" s="191"/>
      <c r="E163" s="191"/>
      <c r="F163" s="191"/>
      <c r="K163" s="191"/>
    </row>
    <row r="164" spans="3:11">
      <c r="C164" s="191"/>
      <c r="D164" s="191"/>
      <c r="E164" s="191"/>
      <c r="F164" s="191"/>
      <c r="K164" s="191"/>
    </row>
    <row r="165" spans="3:11">
      <c r="C165" s="191"/>
      <c r="D165" s="191"/>
      <c r="E165" s="191"/>
      <c r="F165" s="191"/>
      <c r="K165" s="191"/>
    </row>
    <row r="166" spans="3:11">
      <c r="C166" s="191"/>
      <c r="D166" s="191"/>
      <c r="E166" s="191"/>
      <c r="F166" s="191"/>
      <c r="K166" s="191"/>
    </row>
    <row r="167" spans="3:11">
      <c r="C167" s="191"/>
      <c r="D167" s="191"/>
      <c r="E167" s="191"/>
      <c r="F167" s="191"/>
      <c r="K167" s="191"/>
    </row>
    <row r="168" spans="3:11">
      <c r="C168" s="191"/>
      <c r="D168" s="191"/>
      <c r="E168" s="191"/>
      <c r="F168" s="191"/>
      <c r="K168" s="191"/>
    </row>
    <row r="169" spans="3:11">
      <c r="C169" s="191"/>
      <c r="D169" s="191"/>
      <c r="E169" s="191"/>
      <c r="F169" s="191"/>
      <c r="K169" s="191"/>
    </row>
    <row r="170" spans="3:11">
      <c r="C170" s="191"/>
      <c r="D170" s="191"/>
      <c r="E170" s="191"/>
      <c r="F170" s="191"/>
      <c r="K170" s="191"/>
    </row>
    <row r="171" spans="3:11">
      <c r="C171" s="191"/>
      <c r="D171" s="191"/>
      <c r="E171" s="191"/>
      <c r="F171" s="191"/>
      <c r="K171" s="191"/>
    </row>
    <row r="172" spans="3:11">
      <c r="C172" s="191"/>
      <c r="D172" s="191"/>
      <c r="E172" s="191"/>
      <c r="F172" s="191"/>
      <c r="K172" s="191"/>
    </row>
    <row r="173" spans="3:11">
      <c r="C173" s="191"/>
      <c r="D173" s="191"/>
      <c r="E173" s="191"/>
      <c r="F173" s="191"/>
      <c r="K173" s="191"/>
    </row>
    <row r="174" spans="3:11">
      <c r="C174" s="191"/>
      <c r="D174" s="191"/>
      <c r="E174" s="191"/>
      <c r="F174" s="191"/>
      <c r="K174" s="191"/>
    </row>
    <row r="175" spans="3:11">
      <c r="C175" s="191"/>
      <c r="D175" s="191"/>
      <c r="E175" s="191"/>
      <c r="F175" s="191"/>
      <c r="K175" s="191"/>
    </row>
    <row r="176" spans="3:11">
      <c r="C176" s="191"/>
      <c r="D176" s="191"/>
      <c r="E176" s="191"/>
      <c r="F176" s="191"/>
      <c r="K176" s="191"/>
    </row>
    <row r="177" spans="3:11">
      <c r="C177" s="191"/>
      <c r="D177" s="191"/>
      <c r="E177" s="191"/>
      <c r="F177" s="191"/>
      <c r="K177" s="191"/>
    </row>
    <row r="178" spans="3:11">
      <c r="C178" s="191"/>
      <c r="D178" s="191"/>
      <c r="E178" s="191"/>
      <c r="F178" s="191"/>
      <c r="K178" s="191"/>
    </row>
    <row r="179" spans="3:11">
      <c r="C179" s="191"/>
      <c r="D179" s="191"/>
      <c r="E179" s="191"/>
      <c r="F179" s="191"/>
      <c r="K179" s="191"/>
    </row>
    <row r="180" spans="3:11">
      <c r="C180" s="191"/>
      <c r="D180" s="191"/>
      <c r="E180" s="191"/>
      <c r="F180" s="191"/>
      <c r="K180" s="191"/>
    </row>
    <row r="181" spans="3:11">
      <c r="C181" s="191"/>
      <c r="D181" s="191"/>
      <c r="E181" s="191"/>
      <c r="F181" s="191"/>
      <c r="K181" s="191"/>
    </row>
    <row r="182" spans="3:11">
      <c r="C182" s="191"/>
      <c r="D182" s="191"/>
      <c r="E182" s="191"/>
      <c r="F182" s="191"/>
      <c r="K182" s="191"/>
    </row>
    <row r="183" spans="3:11">
      <c r="C183" s="191"/>
      <c r="D183" s="191"/>
      <c r="E183" s="191"/>
      <c r="F183" s="191"/>
      <c r="K183" s="191"/>
    </row>
    <row r="184" spans="3:11">
      <c r="C184" s="191"/>
      <c r="D184" s="191"/>
      <c r="E184" s="191"/>
      <c r="F184" s="191"/>
      <c r="K184" s="191"/>
    </row>
    <row r="185" spans="3:11">
      <c r="C185" s="191"/>
      <c r="D185" s="191"/>
      <c r="E185" s="191"/>
      <c r="F185" s="191"/>
      <c r="K185" s="191"/>
    </row>
    <row r="186" spans="3:11">
      <c r="C186" s="191"/>
      <c r="D186" s="191"/>
      <c r="E186" s="191"/>
      <c r="F186" s="191"/>
      <c r="K186" s="191"/>
    </row>
    <row r="187" spans="3:11">
      <c r="C187" s="191"/>
      <c r="D187" s="191"/>
      <c r="E187" s="191"/>
      <c r="F187" s="191"/>
      <c r="K187" s="191"/>
    </row>
    <row r="188" spans="3:11">
      <c r="C188" s="191"/>
      <c r="D188" s="191"/>
      <c r="E188" s="191"/>
      <c r="F188" s="191"/>
      <c r="K188" s="191"/>
    </row>
    <row r="189" spans="3:11">
      <c r="C189" s="191"/>
      <c r="D189" s="191"/>
      <c r="E189" s="191"/>
      <c r="F189" s="191"/>
      <c r="K189" s="191"/>
    </row>
    <row r="190" spans="3:11">
      <c r="C190" s="191"/>
      <c r="D190" s="191"/>
      <c r="E190" s="191"/>
      <c r="F190" s="191"/>
      <c r="K190" s="191"/>
    </row>
    <row r="191" spans="3:11">
      <c r="C191" s="191"/>
      <c r="D191" s="191"/>
      <c r="E191" s="191"/>
      <c r="F191" s="191"/>
      <c r="K191" s="191"/>
    </row>
    <row r="192" spans="3:11">
      <c r="C192" s="191"/>
      <c r="D192" s="191"/>
      <c r="E192" s="191"/>
      <c r="F192" s="191"/>
      <c r="K192" s="191"/>
    </row>
    <row r="193" spans="3:11">
      <c r="C193" s="191"/>
      <c r="D193" s="191"/>
      <c r="E193" s="191"/>
      <c r="F193" s="191"/>
      <c r="K193" s="191"/>
    </row>
    <row r="194" spans="3:11">
      <c r="C194" s="191"/>
      <c r="D194" s="191"/>
      <c r="E194" s="191"/>
      <c r="F194" s="191"/>
      <c r="K194" s="191"/>
    </row>
    <row r="195" spans="3:11">
      <c r="C195" s="191"/>
      <c r="D195" s="191"/>
      <c r="E195" s="191"/>
      <c r="F195" s="191"/>
      <c r="K195" s="191"/>
    </row>
    <row r="196" spans="3:11">
      <c r="C196" s="191"/>
      <c r="D196" s="191"/>
      <c r="E196" s="191"/>
      <c r="F196" s="191"/>
      <c r="K196" s="191"/>
    </row>
    <row r="197" spans="3:11">
      <c r="C197" s="191"/>
      <c r="D197" s="191"/>
      <c r="E197" s="191"/>
      <c r="F197" s="191"/>
      <c r="K197" s="191"/>
    </row>
    <row r="198" spans="3:11">
      <c r="C198" s="191"/>
      <c r="D198" s="191"/>
      <c r="E198" s="191"/>
      <c r="F198" s="191"/>
      <c r="K198" s="191"/>
    </row>
    <row r="199" spans="3:11">
      <c r="C199" s="191"/>
      <c r="D199" s="191"/>
      <c r="E199" s="191"/>
      <c r="F199" s="191"/>
      <c r="K199" s="191"/>
    </row>
    <row r="200" spans="3:11">
      <c r="C200" s="191"/>
      <c r="D200" s="191"/>
      <c r="E200" s="191"/>
      <c r="F200" s="191"/>
      <c r="K200" s="191"/>
    </row>
    <row r="201" spans="3:11">
      <c r="C201" s="191"/>
      <c r="D201" s="191"/>
      <c r="E201" s="191"/>
      <c r="F201" s="191"/>
      <c r="K201" s="191"/>
    </row>
    <row r="202" spans="3:11">
      <c r="C202" s="191"/>
      <c r="D202" s="191"/>
      <c r="E202" s="191"/>
      <c r="F202" s="191"/>
      <c r="K202" s="191"/>
    </row>
    <row r="203" spans="3:11">
      <c r="C203" s="191"/>
      <c r="D203" s="191"/>
      <c r="E203" s="191"/>
      <c r="F203" s="191"/>
      <c r="K203" s="191"/>
    </row>
    <row r="204" spans="3:11">
      <c r="C204" s="191"/>
      <c r="D204" s="191"/>
      <c r="E204" s="191"/>
      <c r="F204" s="191"/>
      <c r="K204" s="191"/>
    </row>
    <row r="205" spans="3:11">
      <c r="C205" s="191"/>
      <c r="D205" s="191"/>
      <c r="E205" s="191"/>
      <c r="F205" s="191"/>
      <c r="K205" s="191"/>
    </row>
    <row r="206" spans="3:11">
      <c r="C206" s="191"/>
      <c r="D206" s="191"/>
      <c r="E206" s="191"/>
      <c r="F206" s="191"/>
      <c r="K206" s="191"/>
    </row>
    <row r="207" spans="3:11">
      <c r="C207" s="191"/>
      <c r="D207" s="191"/>
      <c r="E207" s="191"/>
      <c r="F207" s="191"/>
      <c r="K207" s="191"/>
    </row>
    <row r="208" spans="3:11">
      <c r="C208" s="191"/>
      <c r="D208" s="191"/>
      <c r="E208" s="191"/>
      <c r="F208" s="191"/>
      <c r="K208" s="191"/>
    </row>
    <row r="209" spans="3:11">
      <c r="C209" s="191"/>
      <c r="D209" s="191"/>
      <c r="E209" s="191"/>
      <c r="F209" s="191"/>
      <c r="K209" s="191"/>
    </row>
    <row r="210" spans="3:11">
      <c r="C210" s="191"/>
      <c r="D210" s="191"/>
      <c r="E210" s="191"/>
      <c r="F210" s="191"/>
      <c r="K210" s="191"/>
    </row>
    <row r="211" spans="3:11">
      <c r="C211" s="191"/>
      <c r="D211" s="191"/>
      <c r="E211" s="191"/>
      <c r="F211" s="191"/>
      <c r="K211" s="191"/>
    </row>
    <row r="212" spans="3:11">
      <c r="C212" s="191"/>
      <c r="D212" s="191"/>
      <c r="E212" s="191"/>
      <c r="F212" s="191"/>
      <c r="K212" s="191"/>
    </row>
    <row r="213" spans="3:11">
      <c r="C213" s="191"/>
      <c r="D213" s="191"/>
      <c r="E213" s="191"/>
      <c r="F213" s="191"/>
      <c r="K213" s="191"/>
    </row>
    <row r="214" spans="3:11">
      <c r="C214" s="191"/>
      <c r="D214" s="191"/>
      <c r="E214" s="191"/>
      <c r="F214" s="191"/>
      <c r="K214" s="191"/>
    </row>
    <row r="215" spans="3:11">
      <c r="C215" s="191"/>
      <c r="D215" s="191"/>
      <c r="E215" s="191"/>
      <c r="F215" s="191"/>
      <c r="K215" s="191"/>
    </row>
    <row r="216" spans="3:11">
      <c r="C216" s="191"/>
      <c r="D216" s="191"/>
      <c r="E216" s="191"/>
      <c r="F216" s="191"/>
      <c r="K216" s="191"/>
    </row>
    <row r="217" spans="3:11">
      <c r="C217" s="191"/>
      <c r="D217" s="191"/>
      <c r="E217" s="191"/>
      <c r="F217" s="191"/>
      <c r="K217" s="191"/>
    </row>
    <row r="218" spans="3:11">
      <c r="C218" s="191"/>
      <c r="D218" s="191"/>
      <c r="E218" s="191"/>
      <c r="F218" s="191"/>
      <c r="K218" s="191"/>
    </row>
    <row r="219" spans="3:11">
      <c r="C219" s="191"/>
      <c r="D219" s="191"/>
      <c r="E219" s="191"/>
      <c r="F219" s="191"/>
      <c r="K219" s="191"/>
    </row>
    <row r="220" spans="3:11">
      <c r="C220" s="191"/>
      <c r="D220" s="191"/>
      <c r="E220" s="191"/>
      <c r="F220" s="191"/>
      <c r="K220" s="191"/>
    </row>
    <row r="221" spans="3:11">
      <c r="C221" s="191"/>
      <c r="D221" s="191"/>
      <c r="E221" s="191"/>
      <c r="F221" s="191"/>
      <c r="K221" s="191"/>
    </row>
    <row r="222" spans="3:11">
      <c r="C222" s="191"/>
      <c r="D222" s="191"/>
      <c r="E222" s="191"/>
      <c r="F222" s="191"/>
      <c r="K222" s="191"/>
    </row>
    <row r="223" spans="3:11">
      <c r="C223" s="191"/>
      <c r="D223" s="191"/>
      <c r="E223" s="191"/>
      <c r="F223" s="191"/>
      <c r="K223" s="191"/>
    </row>
    <row r="224" spans="3:11">
      <c r="C224" s="191"/>
      <c r="D224" s="191"/>
      <c r="E224" s="191"/>
      <c r="F224" s="191"/>
      <c r="K224" s="191"/>
    </row>
    <row r="225" spans="3:11">
      <c r="C225" s="191"/>
      <c r="D225" s="191"/>
      <c r="E225" s="191"/>
      <c r="F225" s="191"/>
      <c r="K225" s="191"/>
    </row>
  </sheetData>
  <phoneticPr fontId="29" type="noConversion"/>
  <hyperlinks>
    <hyperlink ref="K9" r:id="rId1" xr:uid="{00000000-0004-0000-0500-000000000000}"/>
  </hyperlinks>
  <pageMargins left="0.7" right="0.7" top="0.75" bottom="0.75" header="0" footer="0"/>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Y240"/>
  <sheetViews>
    <sheetView zoomScaleNormal="100" workbookViewId="0">
      <selection activeCell="K3" sqref="K3"/>
    </sheetView>
  </sheetViews>
  <sheetFormatPr baseColWidth="10" defaultColWidth="12.6640625" defaultRowHeight="15"/>
  <cols>
    <col min="1" max="1" width="10" style="55" customWidth="1"/>
    <col min="2" max="2" width="4.83203125" style="91" bestFit="1" customWidth="1"/>
    <col min="3" max="3" width="14.1640625" style="55" customWidth="1"/>
    <col min="4" max="4" width="14" style="55" customWidth="1"/>
    <col min="5" max="5" width="10" style="55" customWidth="1"/>
    <col min="6" max="6" width="24.6640625" style="55" bestFit="1" customWidth="1"/>
    <col min="7" max="9" width="10" style="91" customWidth="1"/>
    <col min="10" max="10" width="11.33203125" style="91" customWidth="1"/>
    <col min="11" max="11" width="32.5" style="55" customWidth="1"/>
    <col min="12" max="25" width="10" style="55" customWidth="1"/>
    <col min="26" max="16384" width="12.6640625" style="55"/>
  </cols>
  <sheetData>
    <row r="1" spans="1:25">
      <c r="A1" s="590">
        <v>45442</v>
      </c>
      <c r="B1" s="98">
        <v>2024</v>
      </c>
      <c r="C1" s="97"/>
      <c r="D1" s="97"/>
      <c r="E1" s="97"/>
      <c r="F1" s="97"/>
      <c r="G1" s="99"/>
      <c r="H1" s="99"/>
      <c r="I1" s="99"/>
      <c r="J1" s="99"/>
      <c r="K1" s="97"/>
      <c r="L1" s="54"/>
    </row>
    <row r="2" spans="1:25">
      <c r="A2" s="102"/>
      <c r="B2" s="101" t="s">
        <v>182</v>
      </c>
      <c r="C2" s="102" t="s">
        <v>183</v>
      </c>
      <c r="D2" s="102" t="s">
        <v>184</v>
      </c>
      <c r="E2" s="102" t="s">
        <v>185</v>
      </c>
      <c r="F2" s="102" t="s">
        <v>5</v>
      </c>
      <c r="G2" s="101" t="s">
        <v>186</v>
      </c>
      <c r="H2" s="101" t="s">
        <v>187</v>
      </c>
      <c r="I2" s="103" t="s">
        <v>188</v>
      </c>
      <c r="J2" s="98" t="s">
        <v>189</v>
      </c>
      <c r="K2" s="123" t="s">
        <v>7</v>
      </c>
      <c r="L2" s="59" t="s">
        <v>194</v>
      </c>
      <c r="N2" s="92"/>
      <c r="O2" s="92"/>
      <c r="P2" s="92"/>
      <c r="Q2" s="92"/>
      <c r="R2" s="92"/>
      <c r="S2" s="92"/>
      <c r="T2" s="92"/>
      <c r="U2" s="92"/>
      <c r="V2" s="92"/>
      <c r="W2" s="92"/>
      <c r="X2" s="92"/>
      <c r="Y2" s="92"/>
    </row>
    <row r="3" spans="1:25" s="67" customFormat="1">
      <c r="A3" s="546" t="s">
        <v>195</v>
      </c>
      <c r="B3" s="546" t="s">
        <v>169</v>
      </c>
      <c r="C3" s="146" t="s">
        <v>1320</v>
      </c>
      <c r="D3" s="105" t="s">
        <v>138</v>
      </c>
      <c r="E3" s="105" t="s">
        <v>120</v>
      </c>
      <c r="F3" s="105" t="s">
        <v>90</v>
      </c>
      <c r="G3" s="574" t="s">
        <v>11</v>
      </c>
      <c r="H3" s="575" t="s">
        <v>111</v>
      </c>
      <c r="I3" s="576" t="s">
        <v>23</v>
      </c>
      <c r="J3" s="575" t="s">
        <v>196</v>
      </c>
      <c r="K3" s="151" t="s">
        <v>139</v>
      </c>
      <c r="L3" s="54" t="s">
        <v>1195</v>
      </c>
    </row>
    <row r="4" spans="1:25" s="549" customFormat="1">
      <c r="A4" s="483">
        <v>1</v>
      </c>
      <c r="B4" s="483" t="s">
        <v>169</v>
      </c>
      <c r="C4" s="577" t="s">
        <v>1321</v>
      </c>
      <c r="D4" s="578" t="s">
        <v>313</v>
      </c>
      <c r="E4" s="578" t="s">
        <v>314</v>
      </c>
      <c r="F4" s="578" t="s">
        <v>315</v>
      </c>
      <c r="G4" s="579" t="s">
        <v>38</v>
      </c>
      <c r="H4" s="579" t="s">
        <v>111</v>
      </c>
      <c r="I4" s="579" t="s">
        <v>8</v>
      </c>
      <c r="J4" s="579" t="s">
        <v>196</v>
      </c>
      <c r="K4" s="547" t="s">
        <v>316</v>
      </c>
      <c r="L4" s="548" t="s">
        <v>1196</v>
      </c>
    </row>
    <row r="5" spans="1:25" s="549" customFormat="1">
      <c r="A5" s="483">
        <v>2</v>
      </c>
      <c r="B5" s="483" t="s">
        <v>169</v>
      </c>
      <c r="C5" s="577" t="s">
        <v>1321</v>
      </c>
      <c r="D5" s="580" t="s">
        <v>308</v>
      </c>
      <c r="E5" s="580" t="s">
        <v>309</v>
      </c>
      <c r="F5" s="580" t="s">
        <v>1197</v>
      </c>
      <c r="G5" s="581" t="s">
        <v>38</v>
      </c>
      <c r="H5" s="581" t="s">
        <v>111</v>
      </c>
      <c r="I5" s="581" t="s">
        <v>8</v>
      </c>
      <c r="J5" s="581" t="s">
        <v>196</v>
      </c>
      <c r="K5" s="550" t="s">
        <v>1322</v>
      </c>
      <c r="L5" s="548" t="s">
        <v>1198</v>
      </c>
    </row>
    <row r="6" spans="1:25" s="549" customFormat="1">
      <c r="A6" s="483">
        <v>3</v>
      </c>
      <c r="B6" s="483" t="s">
        <v>169</v>
      </c>
      <c r="C6" s="577" t="s">
        <v>1321</v>
      </c>
      <c r="D6" s="578" t="s">
        <v>317</v>
      </c>
      <c r="E6" s="578" t="s">
        <v>318</v>
      </c>
      <c r="F6" s="578" t="s">
        <v>1199</v>
      </c>
      <c r="G6" s="579" t="s">
        <v>38</v>
      </c>
      <c r="H6" s="579" t="s">
        <v>46</v>
      </c>
      <c r="I6" s="579" t="s">
        <v>23</v>
      </c>
      <c r="J6" s="579" t="s">
        <v>237</v>
      </c>
      <c r="K6" s="547" t="s">
        <v>319</v>
      </c>
      <c r="L6" s="548" t="s">
        <v>1200</v>
      </c>
    </row>
    <row r="7" spans="1:25" s="549" customFormat="1">
      <c r="A7" s="483">
        <v>4</v>
      </c>
      <c r="B7" s="483" t="s">
        <v>169</v>
      </c>
      <c r="C7" s="577" t="s">
        <v>1321</v>
      </c>
      <c r="D7" s="580" t="s">
        <v>653</v>
      </c>
      <c r="E7" s="580" t="s">
        <v>654</v>
      </c>
      <c r="F7" s="580" t="s">
        <v>32</v>
      </c>
      <c r="G7" s="581" t="s">
        <v>11</v>
      </c>
      <c r="H7" s="581" t="s">
        <v>199</v>
      </c>
      <c r="I7" s="581" t="s">
        <v>23</v>
      </c>
      <c r="J7" s="581" t="s">
        <v>225</v>
      </c>
      <c r="K7" s="550" t="s">
        <v>655</v>
      </c>
      <c r="L7" s="548" t="s">
        <v>1201</v>
      </c>
    </row>
    <row r="8" spans="1:25" s="549" customFormat="1">
      <c r="A8" s="483">
        <v>5</v>
      </c>
      <c r="B8" s="483" t="s">
        <v>169</v>
      </c>
      <c r="C8" s="577" t="s">
        <v>1321</v>
      </c>
      <c r="D8" s="580" t="s">
        <v>305</v>
      </c>
      <c r="E8" s="578" t="s">
        <v>306</v>
      </c>
      <c r="F8" s="580" t="s">
        <v>136</v>
      </c>
      <c r="G8" s="581" t="s">
        <v>11</v>
      </c>
      <c r="H8" s="581" t="s">
        <v>199</v>
      </c>
      <c r="I8" s="581" t="s">
        <v>23</v>
      </c>
      <c r="J8" s="581" t="s">
        <v>225</v>
      </c>
      <c r="K8" s="550" t="s">
        <v>307</v>
      </c>
      <c r="L8" s="548" t="s">
        <v>1202</v>
      </c>
    </row>
    <row r="9" spans="1:25" s="551" customFormat="1">
      <c r="A9" s="483">
        <v>6</v>
      </c>
      <c r="B9" s="546" t="s">
        <v>169</v>
      </c>
      <c r="C9" s="57" t="s">
        <v>1323</v>
      </c>
      <c r="D9" s="582" t="s">
        <v>297</v>
      </c>
      <c r="E9" s="582" t="s">
        <v>972</v>
      </c>
      <c r="F9" s="582" t="s">
        <v>973</v>
      </c>
      <c r="G9" s="481" t="s">
        <v>11</v>
      </c>
      <c r="H9" s="481" t="s">
        <v>111</v>
      </c>
      <c r="I9" s="481" t="s">
        <v>8</v>
      </c>
      <c r="J9" s="481" t="s">
        <v>196</v>
      </c>
      <c r="K9" s="482" t="s">
        <v>974</v>
      </c>
      <c r="L9" s="54" t="s">
        <v>975</v>
      </c>
    </row>
    <row r="10" spans="1:25">
      <c r="A10" s="483">
        <v>7</v>
      </c>
      <c r="B10" s="546" t="s">
        <v>169</v>
      </c>
      <c r="C10" s="57" t="s">
        <v>1323</v>
      </c>
      <c r="D10" s="582" t="s">
        <v>976</v>
      </c>
      <c r="E10" s="582" t="s">
        <v>977</v>
      </c>
      <c r="F10" s="582" t="s">
        <v>978</v>
      </c>
      <c r="G10" s="481" t="s">
        <v>21</v>
      </c>
      <c r="H10" s="481" t="s">
        <v>111</v>
      </c>
      <c r="I10" s="481" t="s">
        <v>23</v>
      </c>
      <c r="J10" s="481" t="s">
        <v>196</v>
      </c>
      <c r="K10" s="558" t="s">
        <v>979</v>
      </c>
      <c r="L10" s="54" t="s">
        <v>980</v>
      </c>
    </row>
    <row r="11" spans="1:25" s="141" customFormat="1">
      <c r="A11" s="483">
        <v>8</v>
      </c>
      <c r="B11" s="483" t="s">
        <v>169</v>
      </c>
      <c r="C11" s="57" t="s">
        <v>1323</v>
      </c>
      <c r="D11" s="582" t="s">
        <v>623</v>
      </c>
      <c r="E11" s="582" t="s">
        <v>981</v>
      </c>
      <c r="F11" s="582" t="s">
        <v>982</v>
      </c>
      <c r="G11" s="481" t="s">
        <v>21</v>
      </c>
      <c r="H11" s="481" t="s">
        <v>46</v>
      </c>
      <c r="I11" s="481" t="s">
        <v>23</v>
      </c>
      <c r="J11" s="481" t="s">
        <v>240</v>
      </c>
      <c r="K11" s="482" t="s">
        <v>983</v>
      </c>
      <c r="L11" s="113" t="s">
        <v>984</v>
      </c>
    </row>
    <row r="12" spans="1:25" s="549" customFormat="1">
      <c r="A12" s="483">
        <v>9</v>
      </c>
      <c r="B12" s="483" t="s">
        <v>169</v>
      </c>
      <c r="C12" s="57" t="s">
        <v>1323</v>
      </c>
      <c r="D12" s="582" t="s">
        <v>985</v>
      </c>
      <c r="E12" s="582" t="s">
        <v>986</v>
      </c>
      <c r="F12" s="582" t="s">
        <v>987</v>
      </c>
      <c r="G12" s="481" t="s">
        <v>38</v>
      </c>
      <c r="H12" s="481" t="s">
        <v>46</v>
      </c>
      <c r="I12" s="481" t="s">
        <v>8</v>
      </c>
      <c r="J12" s="481" t="s">
        <v>831</v>
      </c>
      <c r="K12" s="482" t="s">
        <v>988</v>
      </c>
      <c r="L12" s="113" t="s">
        <v>989</v>
      </c>
    </row>
    <row r="13" spans="1:25" s="117" customFormat="1">
      <c r="A13" s="483">
        <v>10</v>
      </c>
      <c r="B13" s="483" t="s">
        <v>169</v>
      </c>
      <c r="C13" s="57" t="s">
        <v>1323</v>
      </c>
      <c r="D13" s="582" t="s">
        <v>1324</v>
      </c>
      <c r="E13" s="582" t="s">
        <v>1325</v>
      </c>
      <c r="F13" s="582" t="s">
        <v>1326</v>
      </c>
      <c r="G13" s="481" t="s">
        <v>11</v>
      </c>
      <c r="H13" s="481" t="s">
        <v>46</v>
      </c>
      <c r="I13" s="481" t="s">
        <v>23</v>
      </c>
      <c r="J13" s="481" t="s">
        <v>237</v>
      </c>
      <c r="K13" s="482" t="s">
        <v>1327</v>
      </c>
      <c r="L13" s="113" t="s">
        <v>1328</v>
      </c>
    </row>
    <row r="14" spans="1:25" s="554" customFormat="1" ht="16">
      <c r="A14" s="552">
        <v>11</v>
      </c>
      <c r="B14" s="552" t="s">
        <v>169</v>
      </c>
      <c r="C14" s="57" t="s">
        <v>1323</v>
      </c>
      <c r="D14" s="582" t="s">
        <v>995</v>
      </c>
      <c r="E14" s="582" t="s">
        <v>98</v>
      </c>
      <c r="F14" s="582" t="s">
        <v>996</v>
      </c>
      <c r="G14" s="481" t="s">
        <v>38</v>
      </c>
      <c r="H14" s="481" t="s">
        <v>199</v>
      </c>
      <c r="I14" s="481" t="s">
        <v>23</v>
      </c>
      <c r="J14" s="481" t="s">
        <v>204</v>
      </c>
      <c r="K14" s="583" t="s">
        <v>997</v>
      </c>
      <c r="L14" s="553" t="s">
        <v>998</v>
      </c>
    </row>
    <row r="15" spans="1:25" s="555" customFormat="1">
      <c r="A15" s="552">
        <v>12</v>
      </c>
      <c r="B15" s="552" t="s">
        <v>169</v>
      </c>
      <c r="C15" s="57" t="s">
        <v>1323</v>
      </c>
      <c r="D15" s="582" t="s">
        <v>999</v>
      </c>
      <c r="E15" s="582" t="s">
        <v>1000</v>
      </c>
      <c r="F15" s="582" t="s">
        <v>1001</v>
      </c>
      <c r="G15" s="481" t="s">
        <v>38</v>
      </c>
      <c r="H15" s="481" t="s">
        <v>199</v>
      </c>
      <c r="I15" s="481" t="s">
        <v>23</v>
      </c>
      <c r="J15" s="481" t="s">
        <v>303</v>
      </c>
      <c r="K15" s="482" t="s">
        <v>1002</v>
      </c>
      <c r="L15" s="553" t="s">
        <v>1003</v>
      </c>
    </row>
    <row r="16" spans="1:25">
      <c r="A16" s="118"/>
      <c r="B16" s="119"/>
      <c r="C16" s="118"/>
      <c r="D16" s="118"/>
      <c r="E16" s="118"/>
      <c r="F16" s="118"/>
      <c r="G16" s="119"/>
      <c r="H16" s="119"/>
      <c r="I16" s="119"/>
      <c r="J16" s="119"/>
      <c r="K16" s="118"/>
    </row>
    <row r="17" spans="1:11">
      <c r="A17" s="118"/>
      <c r="B17" s="119"/>
      <c r="C17" s="120"/>
      <c r="D17" s="118"/>
      <c r="E17" s="118"/>
      <c r="F17" s="118"/>
      <c r="G17" s="119"/>
      <c r="H17" s="119"/>
      <c r="I17" s="119"/>
      <c r="J17" s="119"/>
      <c r="K17" s="118"/>
    </row>
    <row r="18" spans="1:11">
      <c r="A18" s="118"/>
      <c r="B18" s="119"/>
      <c r="C18" s="87" t="s">
        <v>186</v>
      </c>
      <c r="D18" s="87" t="s">
        <v>228</v>
      </c>
      <c r="E18" s="118"/>
      <c r="F18" s="87" t="s">
        <v>187</v>
      </c>
      <c r="G18" s="87" t="s">
        <v>228</v>
      </c>
      <c r="H18" s="119"/>
      <c r="I18" s="88" t="s">
        <v>188</v>
      </c>
      <c r="J18" s="88" t="s">
        <v>228</v>
      </c>
      <c r="K18" s="120"/>
    </row>
    <row r="19" spans="1:11">
      <c r="A19" s="118"/>
      <c r="B19" s="119"/>
      <c r="C19" s="121" t="s">
        <v>21</v>
      </c>
      <c r="D19" s="90">
        <f>COUNTIF(G3:G15,"G")</f>
        <v>2</v>
      </c>
      <c r="E19" s="118"/>
      <c r="F19" s="106" t="s">
        <v>46</v>
      </c>
      <c r="G19" s="79">
        <f>COUNTIF(H3:H15,"EU")</f>
        <v>4</v>
      </c>
      <c r="H19" s="119"/>
      <c r="I19" s="106" t="s">
        <v>23</v>
      </c>
      <c r="J19" s="69">
        <f>COUNTIF(I3:I15,"M")</f>
        <v>9</v>
      </c>
      <c r="K19" s="120"/>
    </row>
    <row r="20" spans="1:11">
      <c r="A20" s="118"/>
      <c r="B20" s="119"/>
      <c r="C20" s="121" t="s">
        <v>38</v>
      </c>
      <c r="D20" s="90">
        <f>COUNTIF(G3:G15,"U")</f>
        <v>6</v>
      </c>
      <c r="E20" s="118"/>
      <c r="F20" s="106" t="s">
        <v>199</v>
      </c>
      <c r="G20" s="79">
        <f>COUNTIF(H3:H15,"Asia")</f>
        <v>4</v>
      </c>
      <c r="H20" s="119"/>
      <c r="I20" s="106" t="s">
        <v>8</v>
      </c>
      <c r="J20" s="69">
        <f>COUNTIF(I3:I15,"F")</f>
        <v>4</v>
      </c>
      <c r="K20" s="120"/>
    </row>
    <row r="21" spans="1:11">
      <c r="A21" s="118"/>
      <c r="B21" s="119"/>
      <c r="C21" s="121" t="s">
        <v>11</v>
      </c>
      <c r="D21" s="90">
        <f>COUNTIF(G3:G15,"I")</f>
        <v>5</v>
      </c>
      <c r="E21" s="118"/>
      <c r="F21" s="106" t="s">
        <v>111</v>
      </c>
      <c r="G21" s="79">
        <f>COUNTIF(H3:H15,"US")</f>
        <v>5</v>
      </c>
      <c r="H21" s="119"/>
      <c r="I21" s="106"/>
      <c r="J21" s="106"/>
      <c r="K21" s="120"/>
    </row>
    <row r="22" spans="1:11">
      <c r="A22" s="118"/>
      <c r="B22" s="119"/>
      <c r="C22" s="118"/>
      <c r="D22" s="119">
        <f>D19+D20+D21</f>
        <v>13</v>
      </c>
      <c r="E22" s="119"/>
      <c r="F22" s="119"/>
      <c r="G22" s="119">
        <f>G19+G20+G21</f>
        <v>13</v>
      </c>
      <c r="H22" s="119"/>
      <c r="I22" s="119"/>
      <c r="J22" s="119">
        <f>J19+J20+J21</f>
        <v>13</v>
      </c>
      <c r="K22" s="120"/>
    </row>
    <row r="23" spans="1:11">
      <c r="C23" s="92"/>
      <c r="D23" s="92"/>
      <c r="E23" s="92"/>
      <c r="F23" s="92"/>
      <c r="K23" s="92"/>
    </row>
    <row r="24" spans="1:11">
      <c r="C24" s="92"/>
      <c r="D24" s="92"/>
      <c r="E24" s="92"/>
      <c r="F24" s="92"/>
      <c r="K24" s="92"/>
    </row>
    <row r="25" spans="1:11">
      <c r="C25" s="92"/>
      <c r="D25" s="92"/>
      <c r="E25" s="92"/>
      <c r="F25" s="92"/>
      <c r="K25" s="92"/>
    </row>
    <row r="26" spans="1:11">
      <c r="C26" s="92"/>
      <c r="D26" s="92"/>
      <c r="E26" s="92"/>
      <c r="F26" s="92"/>
      <c r="K26" s="92"/>
    </row>
    <row r="27" spans="1:11">
      <c r="C27" s="92"/>
      <c r="D27" s="92"/>
      <c r="E27" s="92"/>
      <c r="F27" s="92"/>
      <c r="K27" s="92"/>
    </row>
    <row r="28" spans="1:11">
      <c r="C28" s="92"/>
      <c r="D28" s="92"/>
      <c r="E28" s="92"/>
      <c r="F28" s="92"/>
      <c r="K28" s="92"/>
    </row>
    <row r="29" spans="1:11">
      <c r="C29" s="92"/>
      <c r="D29" s="92"/>
      <c r="E29" s="92"/>
      <c r="F29" s="92"/>
      <c r="K29" s="92"/>
    </row>
    <row r="30" spans="1:11">
      <c r="C30" s="92"/>
      <c r="D30" s="92"/>
      <c r="E30" s="92"/>
      <c r="F30" s="92"/>
      <c r="K30" s="92"/>
    </row>
    <row r="31" spans="1:11">
      <c r="C31" s="92"/>
      <c r="D31" s="92"/>
      <c r="E31" s="92"/>
      <c r="F31" s="92"/>
      <c r="K31" s="92"/>
    </row>
    <row r="32" spans="1:11">
      <c r="C32" s="92"/>
      <c r="D32" s="92"/>
      <c r="E32" s="92"/>
      <c r="F32" s="92"/>
      <c r="K32" s="92"/>
    </row>
    <row r="33" spans="1:12">
      <c r="C33" s="92"/>
      <c r="D33" s="92"/>
      <c r="E33" s="92"/>
      <c r="F33" s="92"/>
      <c r="K33" s="92"/>
    </row>
    <row r="34" spans="1:12">
      <c r="C34" s="92"/>
      <c r="D34" s="92"/>
      <c r="E34" s="92"/>
      <c r="F34" s="92"/>
      <c r="K34" s="92"/>
    </row>
    <row r="35" spans="1:12">
      <c r="C35" s="92"/>
      <c r="D35" s="92"/>
      <c r="E35" s="92"/>
      <c r="F35" s="92"/>
      <c r="K35" s="92"/>
    </row>
    <row r="36" spans="1:12">
      <c r="C36" s="92"/>
      <c r="D36" s="92"/>
      <c r="E36" s="92"/>
      <c r="F36" s="92"/>
      <c r="K36" s="92"/>
    </row>
    <row r="37" spans="1:12" s="141" customFormat="1">
      <c r="B37" s="391" t="s">
        <v>1004</v>
      </c>
      <c r="G37" s="270"/>
      <c r="H37" s="270"/>
      <c r="I37" s="270"/>
      <c r="J37" s="270"/>
      <c r="K37" s="556"/>
    </row>
    <row r="38" spans="1:12" s="141" customFormat="1">
      <c r="A38" s="483"/>
      <c r="B38" s="557" t="s">
        <v>169</v>
      </c>
      <c r="C38" s="558" t="s">
        <v>1012</v>
      </c>
      <c r="D38" s="482" t="s">
        <v>990</v>
      </c>
      <c r="E38" s="482" t="s">
        <v>991</v>
      </c>
      <c r="F38" s="482" t="s">
        <v>992</v>
      </c>
      <c r="G38" s="481" t="s">
        <v>21</v>
      </c>
      <c r="H38" s="481" t="s">
        <v>46</v>
      </c>
      <c r="I38" s="481" t="s">
        <v>23</v>
      </c>
      <c r="J38" s="481" t="s">
        <v>240</v>
      </c>
      <c r="K38" s="482" t="s">
        <v>993</v>
      </c>
      <c r="L38" s="113" t="s">
        <v>994</v>
      </c>
    </row>
    <row r="39" spans="1:12" s="141" customFormat="1">
      <c r="A39" s="483"/>
      <c r="B39" s="557" t="s">
        <v>169</v>
      </c>
      <c r="C39" s="558" t="s">
        <v>1012</v>
      </c>
      <c r="D39" s="482" t="s">
        <v>1013</v>
      </c>
      <c r="E39" s="482" t="s">
        <v>1014</v>
      </c>
      <c r="F39" s="482" t="s">
        <v>1015</v>
      </c>
      <c r="G39" s="481" t="s">
        <v>38</v>
      </c>
      <c r="H39" s="481" t="s">
        <v>111</v>
      </c>
      <c r="I39" s="481" t="s">
        <v>23</v>
      </c>
      <c r="J39" s="481" t="s">
        <v>196</v>
      </c>
      <c r="K39" s="482" t="s">
        <v>1016</v>
      </c>
      <c r="L39" s="113" t="s">
        <v>1017</v>
      </c>
    </row>
    <row r="40" spans="1:12" s="141" customFormat="1">
      <c r="A40" s="584"/>
      <c r="B40" s="585" t="s">
        <v>169</v>
      </c>
      <c r="C40" s="586" t="s">
        <v>1012</v>
      </c>
      <c r="D40" s="587" t="s">
        <v>1018</v>
      </c>
      <c r="E40" s="587" t="s">
        <v>1019</v>
      </c>
      <c r="F40" s="587" t="s">
        <v>1020</v>
      </c>
      <c r="G40" s="585" t="s">
        <v>11</v>
      </c>
      <c r="H40" s="585" t="s">
        <v>111</v>
      </c>
      <c r="I40" s="585" t="s">
        <v>23</v>
      </c>
      <c r="J40" s="585" t="s">
        <v>196</v>
      </c>
      <c r="K40" s="588" t="s">
        <v>1021</v>
      </c>
      <c r="L40" s="113" t="s">
        <v>1022</v>
      </c>
    </row>
    <row r="41" spans="1:12" s="141" customFormat="1">
      <c r="A41" s="425"/>
      <c r="B41" s="425" t="s">
        <v>169</v>
      </c>
      <c r="C41" s="113" t="s">
        <v>1012</v>
      </c>
      <c r="D41" s="492" t="s">
        <v>1023</v>
      </c>
      <c r="E41" s="492" t="s">
        <v>1024</v>
      </c>
      <c r="F41" s="492" t="s">
        <v>1207</v>
      </c>
      <c r="G41" s="511" t="s">
        <v>38</v>
      </c>
      <c r="H41" s="511" t="s">
        <v>199</v>
      </c>
      <c r="I41" s="511" t="s">
        <v>23</v>
      </c>
      <c r="J41" s="511" t="s">
        <v>303</v>
      </c>
      <c r="K41" s="492" t="s">
        <v>1025</v>
      </c>
      <c r="L41" s="113" t="s">
        <v>1026</v>
      </c>
    </row>
    <row r="42" spans="1:12" s="141" customFormat="1">
      <c r="A42" s="425"/>
      <c r="B42" s="425" t="s">
        <v>169</v>
      </c>
      <c r="C42" s="113" t="s">
        <v>1329</v>
      </c>
      <c r="D42" s="492" t="s">
        <v>1203</v>
      </c>
      <c r="E42" s="492" t="s">
        <v>1204</v>
      </c>
      <c r="F42" s="492" t="s">
        <v>54</v>
      </c>
      <c r="G42" s="511" t="s">
        <v>11</v>
      </c>
      <c r="H42" s="511" t="s">
        <v>111</v>
      </c>
      <c r="I42" s="511" t="s">
        <v>23</v>
      </c>
      <c r="J42" s="511" t="s">
        <v>196</v>
      </c>
      <c r="K42" s="492" t="s">
        <v>1205</v>
      </c>
      <c r="L42" s="589" t="s">
        <v>1206</v>
      </c>
    </row>
    <row r="43" spans="1:12">
      <c r="C43" s="92"/>
      <c r="D43" s="92"/>
      <c r="E43" s="92"/>
      <c r="F43" s="92"/>
      <c r="K43" s="92"/>
    </row>
    <row r="44" spans="1:12">
      <c r="C44" s="92"/>
      <c r="D44" s="92"/>
      <c r="E44" s="92"/>
      <c r="F44" s="92"/>
      <c r="K44" s="92"/>
    </row>
    <row r="45" spans="1:12">
      <c r="C45" s="92"/>
      <c r="D45" s="92"/>
      <c r="E45" s="92"/>
      <c r="F45" s="92"/>
      <c r="K45" s="92"/>
    </row>
    <row r="46" spans="1:12">
      <c r="C46" s="92"/>
      <c r="D46" s="92"/>
      <c r="E46" s="92"/>
      <c r="F46" s="92"/>
      <c r="K46" s="92"/>
    </row>
    <row r="47" spans="1:12">
      <c r="C47" s="92"/>
      <c r="D47" s="92"/>
      <c r="E47" s="92"/>
      <c r="F47" s="92"/>
      <c r="K47" s="92"/>
    </row>
    <row r="48" spans="1:12">
      <c r="C48" s="92"/>
      <c r="D48" s="92"/>
      <c r="E48" s="92"/>
      <c r="F48" s="92"/>
      <c r="K48" s="92"/>
    </row>
    <row r="49" spans="3:11">
      <c r="C49" s="92"/>
      <c r="D49" s="92"/>
      <c r="E49" s="92"/>
      <c r="F49" s="92"/>
      <c r="K49" s="92"/>
    </row>
    <row r="50" spans="3:11">
      <c r="C50" s="92"/>
      <c r="D50" s="92"/>
      <c r="E50" s="92"/>
      <c r="F50" s="92"/>
      <c r="K50" s="92"/>
    </row>
    <row r="51" spans="3:11">
      <c r="C51" s="92"/>
      <c r="D51" s="92"/>
      <c r="E51" s="92"/>
      <c r="F51" s="92"/>
      <c r="K51" s="92"/>
    </row>
    <row r="52" spans="3:11">
      <c r="C52" s="92"/>
      <c r="D52" s="92"/>
      <c r="E52" s="92"/>
      <c r="F52" s="92"/>
      <c r="K52" s="92"/>
    </row>
    <row r="53" spans="3:11">
      <c r="C53" s="92"/>
      <c r="D53" s="92"/>
      <c r="E53" s="92"/>
      <c r="F53" s="92"/>
      <c r="K53" s="92"/>
    </row>
    <row r="54" spans="3:11">
      <c r="C54" s="92"/>
      <c r="D54" s="92"/>
      <c r="E54" s="92"/>
      <c r="F54" s="92"/>
      <c r="K54" s="92"/>
    </row>
    <row r="55" spans="3:11">
      <c r="C55" s="92"/>
      <c r="D55" s="92"/>
      <c r="E55" s="92"/>
      <c r="F55" s="92"/>
      <c r="K55" s="92"/>
    </row>
    <row r="56" spans="3:11">
      <c r="C56" s="92"/>
      <c r="D56" s="92"/>
      <c r="E56" s="92"/>
      <c r="F56" s="92"/>
      <c r="K56" s="92"/>
    </row>
    <row r="57" spans="3:11">
      <c r="C57" s="92"/>
      <c r="D57" s="92"/>
      <c r="E57" s="92"/>
      <c r="F57" s="92"/>
      <c r="K57" s="92"/>
    </row>
    <row r="58" spans="3:11">
      <c r="C58" s="92"/>
      <c r="D58" s="92"/>
      <c r="E58" s="92"/>
      <c r="F58" s="92"/>
      <c r="K58" s="92"/>
    </row>
    <row r="59" spans="3:11">
      <c r="C59" s="92"/>
      <c r="D59" s="92"/>
      <c r="E59" s="92"/>
      <c r="F59" s="92"/>
      <c r="K59" s="92"/>
    </row>
    <row r="60" spans="3:11">
      <c r="C60" s="92"/>
      <c r="D60" s="92"/>
      <c r="E60" s="92"/>
      <c r="F60" s="92"/>
      <c r="K60" s="92"/>
    </row>
    <row r="61" spans="3:11">
      <c r="C61" s="92"/>
      <c r="D61" s="92"/>
      <c r="E61" s="92"/>
      <c r="F61" s="92"/>
      <c r="K61" s="92"/>
    </row>
    <row r="62" spans="3:11">
      <c r="C62" s="92"/>
      <c r="D62" s="92"/>
      <c r="E62" s="92"/>
      <c r="F62" s="92"/>
      <c r="K62" s="92"/>
    </row>
    <row r="63" spans="3:11">
      <c r="C63" s="92"/>
      <c r="D63" s="92"/>
      <c r="E63" s="92"/>
      <c r="F63" s="92"/>
      <c r="K63" s="92"/>
    </row>
    <row r="64" spans="3:11">
      <c r="C64" s="92"/>
      <c r="D64" s="92"/>
      <c r="E64" s="92"/>
      <c r="F64" s="92"/>
      <c r="K64" s="92"/>
    </row>
    <row r="65" spans="3:11">
      <c r="C65" s="92"/>
      <c r="D65" s="92"/>
      <c r="E65" s="92"/>
      <c r="F65" s="92"/>
      <c r="K65" s="92"/>
    </row>
    <row r="66" spans="3:11">
      <c r="C66" s="92"/>
      <c r="D66" s="92"/>
      <c r="E66" s="92"/>
      <c r="F66" s="92"/>
      <c r="K66" s="92"/>
    </row>
    <row r="67" spans="3:11">
      <c r="C67" s="92"/>
      <c r="D67" s="92"/>
      <c r="E67" s="92"/>
      <c r="F67" s="92"/>
      <c r="K67" s="92"/>
    </row>
    <row r="68" spans="3:11">
      <c r="C68" s="92"/>
      <c r="D68" s="92"/>
      <c r="E68" s="92"/>
      <c r="F68" s="92"/>
      <c r="K68" s="92"/>
    </row>
    <row r="69" spans="3:11">
      <c r="C69" s="92"/>
      <c r="D69" s="92"/>
      <c r="E69" s="92"/>
      <c r="F69" s="92"/>
      <c r="K69" s="92"/>
    </row>
    <row r="70" spans="3:11">
      <c r="C70" s="92"/>
      <c r="D70" s="92"/>
      <c r="E70" s="92"/>
      <c r="F70" s="92"/>
      <c r="K70" s="92"/>
    </row>
    <row r="71" spans="3:11">
      <c r="C71" s="92"/>
      <c r="D71" s="92"/>
      <c r="E71" s="92"/>
      <c r="F71" s="92"/>
      <c r="K71" s="92"/>
    </row>
    <row r="72" spans="3:11">
      <c r="C72" s="92"/>
      <c r="D72" s="92"/>
      <c r="E72" s="92"/>
      <c r="F72" s="92"/>
      <c r="K72" s="92"/>
    </row>
    <row r="73" spans="3:11">
      <c r="C73" s="92"/>
      <c r="D73" s="92"/>
      <c r="E73" s="92"/>
      <c r="F73" s="92"/>
      <c r="K73" s="92"/>
    </row>
    <row r="74" spans="3:11">
      <c r="C74" s="92"/>
      <c r="D74" s="92"/>
      <c r="E74" s="92"/>
      <c r="F74" s="92"/>
      <c r="K74" s="92"/>
    </row>
    <row r="75" spans="3:11">
      <c r="C75" s="92"/>
      <c r="D75" s="92"/>
      <c r="E75" s="92"/>
      <c r="F75" s="92"/>
      <c r="K75" s="92"/>
    </row>
    <row r="76" spans="3:11">
      <c r="C76" s="92"/>
      <c r="D76" s="92"/>
      <c r="E76" s="92"/>
      <c r="F76" s="92"/>
      <c r="K76" s="92"/>
    </row>
    <row r="77" spans="3:11">
      <c r="C77" s="92"/>
      <c r="D77" s="92"/>
      <c r="E77" s="92"/>
      <c r="F77" s="92"/>
      <c r="K77" s="92"/>
    </row>
    <row r="78" spans="3:11">
      <c r="C78" s="92"/>
      <c r="D78" s="92"/>
      <c r="E78" s="92"/>
      <c r="F78" s="92"/>
      <c r="K78" s="92"/>
    </row>
    <row r="79" spans="3:11">
      <c r="C79" s="92"/>
      <c r="D79" s="92"/>
      <c r="E79" s="92"/>
      <c r="F79" s="92"/>
      <c r="K79" s="92"/>
    </row>
    <row r="80" spans="3:11">
      <c r="C80" s="92"/>
      <c r="D80" s="92"/>
      <c r="E80" s="92"/>
      <c r="F80" s="92"/>
      <c r="K80" s="92"/>
    </row>
    <row r="81" spans="3:11">
      <c r="C81" s="92"/>
      <c r="D81" s="92"/>
      <c r="E81" s="92"/>
      <c r="F81" s="92"/>
      <c r="K81" s="92"/>
    </row>
    <row r="82" spans="3:11">
      <c r="C82" s="92"/>
      <c r="D82" s="92"/>
      <c r="E82" s="92"/>
      <c r="F82" s="92"/>
      <c r="K82" s="92"/>
    </row>
    <row r="83" spans="3:11">
      <c r="C83" s="92"/>
      <c r="D83" s="92"/>
      <c r="E83" s="92"/>
      <c r="F83" s="92"/>
      <c r="K83" s="92"/>
    </row>
    <row r="84" spans="3:11">
      <c r="C84" s="92"/>
      <c r="D84" s="92"/>
      <c r="E84" s="92"/>
      <c r="F84" s="92"/>
      <c r="K84" s="92"/>
    </row>
    <row r="85" spans="3:11">
      <c r="C85" s="92"/>
      <c r="D85" s="92"/>
      <c r="E85" s="92"/>
      <c r="F85" s="92"/>
      <c r="K85" s="92"/>
    </row>
    <row r="86" spans="3:11">
      <c r="C86" s="92"/>
      <c r="D86" s="92"/>
      <c r="E86" s="92"/>
      <c r="F86" s="92"/>
      <c r="K86" s="92"/>
    </row>
    <row r="87" spans="3:11">
      <c r="C87" s="92"/>
      <c r="D87" s="92"/>
      <c r="E87" s="92"/>
      <c r="F87" s="92"/>
      <c r="K87" s="92"/>
    </row>
    <row r="88" spans="3:11">
      <c r="C88" s="92"/>
      <c r="D88" s="92"/>
      <c r="E88" s="92"/>
      <c r="F88" s="92"/>
      <c r="K88" s="92"/>
    </row>
    <row r="89" spans="3:11">
      <c r="C89" s="92"/>
      <c r="D89" s="92"/>
      <c r="E89" s="92"/>
      <c r="F89" s="92"/>
      <c r="K89" s="92"/>
    </row>
    <row r="90" spans="3:11">
      <c r="C90" s="92"/>
      <c r="D90" s="92"/>
      <c r="E90" s="92"/>
      <c r="F90" s="92"/>
      <c r="K90" s="92"/>
    </row>
    <row r="91" spans="3:11">
      <c r="C91" s="92"/>
      <c r="D91" s="92"/>
      <c r="E91" s="92"/>
      <c r="F91" s="92"/>
      <c r="K91" s="92"/>
    </row>
    <row r="92" spans="3:11">
      <c r="C92" s="92"/>
      <c r="D92" s="92"/>
      <c r="E92" s="92"/>
      <c r="F92" s="92"/>
      <c r="K92" s="92"/>
    </row>
    <row r="93" spans="3:11">
      <c r="C93" s="92"/>
      <c r="D93" s="92"/>
      <c r="E93" s="92"/>
      <c r="F93" s="92"/>
      <c r="K93" s="92"/>
    </row>
    <row r="94" spans="3:11">
      <c r="C94" s="92"/>
      <c r="D94" s="92"/>
      <c r="E94" s="92"/>
      <c r="F94" s="92"/>
      <c r="K94" s="92"/>
    </row>
    <row r="95" spans="3:11">
      <c r="C95" s="92"/>
      <c r="D95" s="92"/>
      <c r="E95" s="92"/>
      <c r="F95" s="92"/>
      <c r="K95" s="92"/>
    </row>
    <row r="96" spans="3:11">
      <c r="C96" s="92"/>
      <c r="D96" s="92"/>
      <c r="E96" s="92"/>
      <c r="F96" s="92"/>
      <c r="K96" s="92"/>
    </row>
    <row r="97" spans="3:11">
      <c r="C97" s="92"/>
      <c r="D97" s="92"/>
      <c r="E97" s="92"/>
      <c r="F97" s="92"/>
      <c r="K97" s="92"/>
    </row>
    <row r="98" spans="3:11">
      <c r="C98" s="92"/>
      <c r="D98" s="92"/>
      <c r="E98" s="92"/>
      <c r="F98" s="92"/>
      <c r="K98" s="92"/>
    </row>
    <row r="99" spans="3:11">
      <c r="C99" s="92"/>
      <c r="D99" s="92"/>
      <c r="E99" s="92"/>
      <c r="F99" s="92"/>
      <c r="K99" s="92"/>
    </row>
    <row r="100" spans="3:11">
      <c r="C100" s="92"/>
      <c r="D100" s="92"/>
      <c r="E100" s="92"/>
      <c r="F100" s="92"/>
      <c r="K100" s="92"/>
    </row>
    <row r="101" spans="3:11">
      <c r="C101" s="92"/>
      <c r="D101" s="92"/>
      <c r="E101" s="92"/>
      <c r="F101" s="92"/>
      <c r="K101" s="92"/>
    </row>
    <row r="102" spans="3:11">
      <c r="C102" s="92"/>
      <c r="D102" s="92"/>
      <c r="E102" s="92"/>
      <c r="F102" s="92"/>
      <c r="K102" s="92"/>
    </row>
    <row r="103" spans="3:11">
      <c r="C103" s="92"/>
      <c r="D103" s="92"/>
      <c r="E103" s="92"/>
      <c r="F103" s="92"/>
      <c r="K103" s="92"/>
    </row>
    <row r="104" spans="3:11">
      <c r="C104" s="92"/>
      <c r="D104" s="92"/>
      <c r="E104" s="92"/>
      <c r="F104" s="92"/>
      <c r="K104" s="92"/>
    </row>
    <row r="105" spans="3:11">
      <c r="C105" s="92"/>
      <c r="D105" s="92"/>
      <c r="E105" s="92"/>
      <c r="F105" s="92"/>
      <c r="K105" s="92"/>
    </row>
    <row r="106" spans="3:11">
      <c r="C106" s="92"/>
      <c r="D106" s="92"/>
      <c r="E106" s="92"/>
      <c r="F106" s="92"/>
      <c r="K106" s="92"/>
    </row>
    <row r="107" spans="3:11">
      <c r="C107" s="92"/>
      <c r="D107" s="92"/>
      <c r="E107" s="92"/>
      <c r="F107" s="92"/>
      <c r="K107" s="92"/>
    </row>
    <row r="108" spans="3:11">
      <c r="C108" s="92"/>
      <c r="D108" s="92"/>
      <c r="E108" s="92"/>
      <c r="F108" s="92"/>
      <c r="K108" s="92"/>
    </row>
    <row r="109" spans="3:11">
      <c r="C109" s="92"/>
      <c r="D109" s="92"/>
      <c r="E109" s="92"/>
      <c r="F109" s="92"/>
      <c r="K109" s="92"/>
    </row>
    <row r="110" spans="3:11">
      <c r="C110" s="92"/>
      <c r="D110" s="92"/>
      <c r="E110" s="92"/>
      <c r="F110" s="92"/>
      <c r="K110" s="92"/>
    </row>
    <row r="111" spans="3:11">
      <c r="C111" s="92"/>
      <c r="D111" s="92"/>
      <c r="E111" s="92"/>
      <c r="F111" s="92"/>
      <c r="K111" s="92"/>
    </row>
    <row r="112" spans="3:11">
      <c r="C112" s="92"/>
      <c r="D112" s="92"/>
      <c r="E112" s="92"/>
      <c r="F112" s="92"/>
      <c r="K112" s="92"/>
    </row>
    <row r="113" spans="3:11">
      <c r="C113" s="92"/>
      <c r="D113" s="92"/>
      <c r="E113" s="92"/>
      <c r="F113" s="92"/>
      <c r="K113" s="92"/>
    </row>
    <row r="114" spans="3:11">
      <c r="C114" s="92"/>
      <c r="D114" s="92"/>
      <c r="E114" s="92"/>
      <c r="F114" s="92"/>
      <c r="K114" s="92"/>
    </row>
    <row r="115" spans="3:11">
      <c r="C115" s="92"/>
      <c r="D115" s="92"/>
      <c r="E115" s="92"/>
      <c r="F115" s="92"/>
      <c r="K115" s="92"/>
    </row>
    <row r="116" spans="3:11">
      <c r="C116" s="92"/>
      <c r="D116" s="92"/>
      <c r="E116" s="92"/>
      <c r="F116" s="92"/>
      <c r="K116" s="92"/>
    </row>
    <row r="117" spans="3:11">
      <c r="C117" s="92"/>
      <c r="D117" s="92"/>
      <c r="E117" s="92"/>
      <c r="F117" s="92"/>
      <c r="K117" s="92"/>
    </row>
    <row r="118" spans="3:11">
      <c r="C118" s="92"/>
      <c r="D118" s="92"/>
      <c r="E118" s="92"/>
      <c r="F118" s="92"/>
      <c r="K118" s="92"/>
    </row>
    <row r="119" spans="3:11">
      <c r="C119" s="92"/>
      <c r="D119" s="92"/>
      <c r="E119" s="92"/>
      <c r="F119" s="92"/>
      <c r="K119" s="92"/>
    </row>
    <row r="120" spans="3:11">
      <c r="C120" s="92"/>
      <c r="D120" s="92"/>
      <c r="E120" s="92"/>
      <c r="F120" s="92"/>
      <c r="K120" s="92"/>
    </row>
    <row r="121" spans="3:11">
      <c r="C121" s="92"/>
      <c r="D121" s="92"/>
      <c r="E121" s="92"/>
      <c r="F121" s="92"/>
      <c r="K121" s="92"/>
    </row>
    <row r="122" spans="3:11">
      <c r="C122" s="92"/>
      <c r="D122" s="92"/>
      <c r="E122" s="92"/>
      <c r="F122" s="92"/>
      <c r="K122" s="92"/>
    </row>
    <row r="123" spans="3:11">
      <c r="C123" s="92"/>
      <c r="D123" s="92"/>
      <c r="E123" s="92"/>
      <c r="F123" s="92"/>
      <c r="K123" s="92"/>
    </row>
    <row r="124" spans="3:11">
      <c r="C124" s="92"/>
      <c r="D124" s="92"/>
      <c r="E124" s="92"/>
      <c r="F124" s="92"/>
      <c r="K124" s="92"/>
    </row>
    <row r="125" spans="3:11">
      <c r="C125" s="92"/>
      <c r="D125" s="92"/>
      <c r="E125" s="92"/>
      <c r="F125" s="92"/>
      <c r="K125" s="92"/>
    </row>
    <row r="126" spans="3:11">
      <c r="C126" s="92"/>
      <c r="D126" s="92"/>
      <c r="E126" s="92"/>
      <c r="F126" s="92"/>
      <c r="K126" s="92"/>
    </row>
    <row r="127" spans="3:11">
      <c r="C127" s="92"/>
      <c r="D127" s="92"/>
      <c r="E127" s="92"/>
      <c r="F127" s="92"/>
      <c r="K127" s="92"/>
    </row>
    <row r="128" spans="3:11">
      <c r="C128" s="92"/>
      <c r="D128" s="92"/>
      <c r="E128" s="92"/>
      <c r="F128" s="92"/>
      <c r="K128" s="92"/>
    </row>
    <row r="129" spans="3:11">
      <c r="C129" s="92"/>
      <c r="D129" s="92"/>
      <c r="E129" s="92"/>
      <c r="F129" s="92"/>
      <c r="K129" s="92"/>
    </row>
    <row r="130" spans="3:11">
      <c r="C130" s="92"/>
      <c r="D130" s="92"/>
      <c r="E130" s="92"/>
      <c r="F130" s="92"/>
      <c r="K130" s="92"/>
    </row>
    <row r="131" spans="3:11">
      <c r="C131" s="92"/>
      <c r="D131" s="92"/>
      <c r="E131" s="92"/>
      <c r="F131" s="92"/>
      <c r="K131" s="92"/>
    </row>
    <row r="132" spans="3:11">
      <c r="C132" s="92"/>
      <c r="D132" s="92"/>
      <c r="E132" s="92"/>
      <c r="F132" s="92"/>
      <c r="K132" s="92"/>
    </row>
    <row r="133" spans="3:11">
      <c r="C133" s="92"/>
      <c r="D133" s="92"/>
      <c r="E133" s="92"/>
      <c r="F133" s="92"/>
      <c r="K133" s="92"/>
    </row>
    <row r="134" spans="3:11">
      <c r="C134" s="92"/>
      <c r="D134" s="92"/>
      <c r="E134" s="92"/>
      <c r="F134" s="92"/>
      <c r="K134" s="92"/>
    </row>
    <row r="135" spans="3:11">
      <c r="C135" s="92"/>
      <c r="D135" s="92"/>
      <c r="E135" s="92"/>
      <c r="F135" s="92"/>
      <c r="K135" s="92"/>
    </row>
    <row r="136" spans="3:11">
      <c r="C136" s="92"/>
      <c r="D136" s="92"/>
      <c r="E136" s="92"/>
      <c r="F136" s="92"/>
      <c r="K136" s="92"/>
    </row>
    <row r="137" spans="3:11">
      <c r="C137" s="92"/>
      <c r="D137" s="92"/>
      <c r="E137" s="92"/>
      <c r="F137" s="92"/>
      <c r="K137" s="92"/>
    </row>
    <row r="138" spans="3:11">
      <c r="C138" s="92"/>
      <c r="D138" s="92"/>
      <c r="E138" s="92"/>
      <c r="F138" s="92"/>
      <c r="K138" s="92"/>
    </row>
    <row r="139" spans="3:11">
      <c r="C139" s="92"/>
      <c r="D139" s="92"/>
      <c r="E139" s="92"/>
      <c r="F139" s="92"/>
      <c r="K139" s="92"/>
    </row>
    <row r="140" spans="3:11">
      <c r="C140" s="92"/>
      <c r="D140" s="92"/>
      <c r="E140" s="92"/>
      <c r="F140" s="92"/>
      <c r="K140" s="92"/>
    </row>
    <row r="141" spans="3:11">
      <c r="C141" s="92"/>
      <c r="D141" s="92"/>
      <c r="E141" s="92"/>
      <c r="F141" s="92"/>
      <c r="K141" s="92"/>
    </row>
    <row r="142" spans="3:11">
      <c r="C142" s="92"/>
      <c r="D142" s="92"/>
      <c r="E142" s="92"/>
      <c r="F142" s="92"/>
      <c r="K142" s="92"/>
    </row>
    <row r="143" spans="3:11">
      <c r="C143" s="92"/>
      <c r="D143" s="92"/>
      <c r="E143" s="92"/>
      <c r="F143" s="92"/>
      <c r="K143" s="92"/>
    </row>
    <row r="144" spans="3:11">
      <c r="C144" s="92"/>
      <c r="D144" s="92"/>
      <c r="E144" s="92"/>
      <c r="F144" s="92"/>
      <c r="K144" s="92"/>
    </row>
    <row r="145" spans="3:11">
      <c r="C145" s="92"/>
      <c r="D145" s="92"/>
      <c r="E145" s="92"/>
      <c r="F145" s="92"/>
      <c r="K145" s="92"/>
    </row>
    <row r="146" spans="3:11">
      <c r="C146" s="92"/>
      <c r="D146" s="92"/>
      <c r="E146" s="92"/>
      <c r="F146" s="92"/>
      <c r="K146" s="92"/>
    </row>
    <row r="147" spans="3:11">
      <c r="C147" s="92"/>
      <c r="D147" s="92"/>
      <c r="E147" s="92"/>
      <c r="F147" s="92"/>
      <c r="K147" s="92"/>
    </row>
    <row r="148" spans="3:11">
      <c r="C148" s="92"/>
      <c r="D148" s="92"/>
      <c r="E148" s="92"/>
      <c r="F148" s="92"/>
      <c r="K148" s="92"/>
    </row>
    <row r="149" spans="3:11">
      <c r="C149" s="92"/>
      <c r="D149" s="92"/>
      <c r="E149" s="92"/>
      <c r="F149" s="92"/>
      <c r="K149" s="92"/>
    </row>
    <row r="150" spans="3:11">
      <c r="C150" s="92"/>
      <c r="D150" s="92"/>
      <c r="E150" s="92"/>
      <c r="F150" s="92"/>
      <c r="K150" s="92"/>
    </row>
    <row r="151" spans="3:11">
      <c r="C151" s="92"/>
      <c r="D151" s="92"/>
      <c r="E151" s="92"/>
      <c r="F151" s="92"/>
      <c r="K151" s="92"/>
    </row>
    <row r="152" spans="3:11">
      <c r="C152" s="92"/>
      <c r="D152" s="92"/>
      <c r="E152" s="92"/>
      <c r="F152" s="92"/>
      <c r="K152" s="92"/>
    </row>
    <row r="153" spans="3:11">
      <c r="C153" s="92"/>
      <c r="D153" s="92"/>
      <c r="E153" s="92"/>
      <c r="F153" s="92"/>
      <c r="K153" s="92"/>
    </row>
    <row r="154" spans="3:11">
      <c r="C154" s="92"/>
      <c r="D154" s="92"/>
      <c r="E154" s="92"/>
      <c r="F154" s="92"/>
      <c r="K154" s="92"/>
    </row>
    <row r="155" spans="3:11">
      <c r="C155" s="92"/>
      <c r="D155" s="92"/>
      <c r="E155" s="92"/>
      <c r="F155" s="92"/>
      <c r="K155" s="92"/>
    </row>
    <row r="156" spans="3:11">
      <c r="C156" s="92"/>
      <c r="D156" s="92"/>
      <c r="E156" s="92"/>
      <c r="F156" s="92"/>
      <c r="K156" s="92"/>
    </row>
    <row r="157" spans="3:11">
      <c r="C157" s="92"/>
      <c r="D157" s="92"/>
      <c r="E157" s="92"/>
      <c r="F157" s="92"/>
      <c r="K157" s="92"/>
    </row>
    <row r="158" spans="3:11">
      <c r="C158" s="92"/>
      <c r="D158" s="92"/>
      <c r="E158" s="92"/>
      <c r="F158" s="92"/>
      <c r="K158" s="92"/>
    </row>
    <row r="159" spans="3:11">
      <c r="C159" s="92"/>
      <c r="D159" s="92"/>
      <c r="E159" s="92"/>
      <c r="F159" s="92"/>
      <c r="K159" s="92"/>
    </row>
    <row r="160" spans="3:11">
      <c r="C160" s="92"/>
      <c r="D160" s="92"/>
      <c r="E160" s="92"/>
      <c r="F160" s="92"/>
      <c r="K160" s="92"/>
    </row>
    <row r="161" spans="3:11">
      <c r="C161" s="92"/>
      <c r="D161" s="92"/>
      <c r="E161" s="92"/>
      <c r="F161" s="92"/>
      <c r="K161" s="92"/>
    </row>
    <row r="162" spans="3:11">
      <c r="C162" s="92"/>
      <c r="D162" s="92"/>
      <c r="E162" s="92"/>
      <c r="F162" s="92"/>
      <c r="K162" s="92"/>
    </row>
    <row r="163" spans="3:11">
      <c r="C163" s="92"/>
      <c r="D163" s="92"/>
      <c r="E163" s="92"/>
      <c r="F163" s="92"/>
      <c r="K163" s="92"/>
    </row>
    <row r="164" spans="3:11">
      <c r="C164" s="92"/>
      <c r="D164" s="92"/>
      <c r="E164" s="92"/>
      <c r="F164" s="92"/>
      <c r="K164" s="92"/>
    </row>
    <row r="165" spans="3:11">
      <c r="C165" s="92"/>
      <c r="D165" s="92"/>
      <c r="E165" s="92"/>
      <c r="F165" s="92"/>
      <c r="K165" s="92"/>
    </row>
    <row r="166" spans="3:11">
      <c r="C166" s="92"/>
      <c r="D166" s="92"/>
      <c r="E166" s="92"/>
      <c r="F166" s="92"/>
      <c r="K166" s="92"/>
    </row>
    <row r="167" spans="3:11">
      <c r="C167" s="92"/>
      <c r="D167" s="92"/>
      <c r="E167" s="92"/>
      <c r="F167" s="92"/>
      <c r="K167" s="92"/>
    </row>
    <row r="168" spans="3:11">
      <c r="C168" s="92"/>
      <c r="D168" s="92"/>
      <c r="E168" s="92"/>
      <c r="F168" s="92"/>
      <c r="K168" s="92"/>
    </row>
    <row r="169" spans="3:11">
      <c r="C169" s="92"/>
      <c r="D169" s="92"/>
      <c r="E169" s="92"/>
      <c r="F169" s="92"/>
      <c r="K169" s="92"/>
    </row>
    <row r="170" spans="3:11">
      <c r="C170" s="92"/>
      <c r="D170" s="92"/>
      <c r="E170" s="92"/>
      <c r="F170" s="92"/>
      <c r="K170" s="92"/>
    </row>
    <row r="171" spans="3:11">
      <c r="C171" s="92"/>
      <c r="D171" s="92"/>
      <c r="E171" s="92"/>
      <c r="F171" s="92"/>
      <c r="K171" s="92"/>
    </row>
    <row r="172" spans="3:11">
      <c r="C172" s="92"/>
      <c r="D172" s="92"/>
      <c r="E172" s="92"/>
      <c r="F172" s="92"/>
      <c r="K172" s="92"/>
    </row>
    <row r="173" spans="3:11">
      <c r="C173" s="92"/>
      <c r="D173" s="92"/>
      <c r="E173" s="92"/>
      <c r="F173" s="92"/>
      <c r="K173" s="92"/>
    </row>
    <row r="174" spans="3:11">
      <c r="C174" s="92"/>
      <c r="D174" s="92"/>
      <c r="E174" s="92"/>
      <c r="F174" s="92"/>
      <c r="K174" s="92"/>
    </row>
    <row r="175" spans="3:11">
      <c r="C175" s="92"/>
      <c r="D175" s="92"/>
      <c r="E175" s="92"/>
      <c r="F175" s="92"/>
      <c r="K175" s="92"/>
    </row>
    <row r="176" spans="3:11">
      <c r="C176" s="92"/>
      <c r="D176" s="92"/>
      <c r="E176" s="92"/>
      <c r="F176" s="92"/>
      <c r="K176" s="92"/>
    </row>
    <row r="177" spans="3:11">
      <c r="C177" s="92"/>
      <c r="D177" s="92"/>
      <c r="E177" s="92"/>
      <c r="F177" s="92"/>
      <c r="K177" s="92"/>
    </row>
    <row r="178" spans="3:11">
      <c r="C178" s="92"/>
      <c r="D178" s="92"/>
      <c r="E178" s="92"/>
      <c r="F178" s="92"/>
      <c r="K178" s="92"/>
    </row>
    <row r="179" spans="3:11">
      <c r="C179" s="92"/>
      <c r="D179" s="92"/>
      <c r="E179" s="92"/>
      <c r="F179" s="92"/>
      <c r="K179" s="92"/>
    </row>
    <row r="180" spans="3:11">
      <c r="C180" s="92"/>
      <c r="D180" s="92"/>
      <c r="E180" s="92"/>
      <c r="F180" s="92"/>
      <c r="K180" s="92"/>
    </row>
    <row r="181" spans="3:11">
      <c r="C181" s="92"/>
      <c r="D181" s="92"/>
      <c r="E181" s="92"/>
      <c r="F181" s="92"/>
      <c r="K181" s="92"/>
    </row>
    <row r="182" spans="3:11">
      <c r="C182" s="92"/>
      <c r="D182" s="92"/>
      <c r="E182" s="92"/>
      <c r="F182" s="92"/>
      <c r="K182" s="92"/>
    </row>
    <row r="183" spans="3:11">
      <c r="C183" s="92"/>
      <c r="D183" s="92"/>
      <c r="E183" s="92"/>
      <c r="F183" s="92"/>
      <c r="K183" s="92"/>
    </row>
    <row r="184" spans="3:11">
      <c r="C184" s="92"/>
      <c r="D184" s="92"/>
      <c r="E184" s="92"/>
      <c r="F184" s="92"/>
      <c r="K184" s="92"/>
    </row>
    <row r="185" spans="3:11">
      <c r="C185" s="92"/>
      <c r="D185" s="92"/>
      <c r="E185" s="92"/>
      <c r="F185" s="92"/>
      <c r="K185" s="92"/>
    </row>
    <row r="186" spans="3:11">
      <c r="C186" s="92"/>
      <c r="D186" s="92"/>
      <c r="E186" s="92"/>
      <c r="F186" s="92"/>
      <c r="K186" s="92"/>
    </row>
    <row r="187" spans="3:11">
      <c r="C187" s="92"/>
      <c r="D187" s="92"/>
      <c r="E187" s="92"/>
      <c r="F187" s="92"/>
      <c r="K187" s="92"/>
    </row>
    <row r="188" spans="3:11">
      <c r="C188" s="92"/>
      <c r="D188" s="92"/>
      <c r="E188" s="92"/>
      <c r="F188" s="92"/>
      <c r="K188" s="92"/>
    </row>
    <row r="189" spans="3:11">
      <c r="C189" s="92"/>
      <c r="D189" s="92"/>
      <c r="E189" s="92"/>
      <c r="F189" s="92"/>
      <c r="K189" s="92"/>
    </row>
    <row r="190" spans="3:11">
      <c r="C190" s="92"/>
      <c r="D190" s="92"/>
      <c r="E190" s="92"/>
      <c r="F190" s="92"/>
      <c r="K190" s="92"/>
    </row>
    <row r="191" spans="3:11">
      <c r="C191" s="92"/>
      <c r="D191" s="92"/>
      <c r="E191" s="92"/>
      <c r="F191" s="92"/>
      <c r="K191" s="92"/>
    </row>
    <row r="192" spans="3:11">
      <c r="C192" s="92"/>
      <c r="D192" s="92"/>
      <c r="E192" s="92"/>
      <c r="F192" s="92"/>
      <c r="K192" s="92"/>
    </row>
    <row r="193" spans="3:11">
      <c r="C193" s="92"/>
      <c r="D193" s="92"/>
      <c r="E193" s="92"/>
      <c r="F193" s="92"/>
      <c r="K193" s="92"/>
    </row>
    <row r="194" spans="3:11">
      <c r="C194" s="92"/>
      <c r="D194" s="92"/>
      <c r="E194" s="92"/>
      <c r="F194" s="92"/>
      <c r="K194" s="92"/>
    </row>
    <row r="195" spans="3:11">
      <c r="C195" s="92"/>
      <c r="D195" s="92"/>
      <c r="E195" s="92"/>
      <c r="F195" s="92"/>
      <c r="K195" s="92"/>
    </row>
    <row r="196" spans="3:11">
      <c r="C196" s="92"/>
      <c r="D196" s="92"/>
      <c r="E196" s="92"/>
      <c r="F196" s="92"/>
      <c r="K196" s="92"/>
    </row>
    <row r="197" spans="3:11">
      <c r="C197" s="92"/>
      <c r="D197" s="92"/>
      <c r="E197" s="92"/>
      <c r="F197" s="92"/>
      <c r="K197" s="92"/>
    </row>
    <row r="198" spans="3:11">
      <c r="C198" s="92"/>
      <c r="D198" s="92"/>
      <c r="E198" s="92"/>
      <c r="F198" s="92"/>
      <c r="K198" s="92"/>
    </row>
    <row r="199" spans="3:11">
      <c r="C199" s="92"/>
      <c r="D199" s="92"/>
      <c r="E199" s="92"/>
      <c r="F199" s="92"/>
      <c r="K199" s="92"/>
    </row>
    <row r="200" spans="3:11">
      <c r="C200" s="92"/>
      <c r="D200" s="92"/>
      <c r="E200" s="92"/>
      <c r="F200" s="92"/>
      <c r="K200" s="92"/>
    </row>
    <row r="201" spans="3:11">
      <c r="C201" s="92"/>
      <c r="D201" s="92"/>
      <c r="E201" s="92"/>
      <c r="F201" s="92"/>
      <c r="K201" s="92"/>
    </row>
    <row r="202" spans="3:11">
      <c r="C202" s="92"/>
      <c r="D202" s="92"/>
      <c r="E202" s="92"/>
      <c r="F202" s="92"/>
      <c r="K202" s="92"/>
    </row>
    <row r="203" spans="3:11">
      <c r="C203" s="92"/>
      <c r="D203" s="92"/>
      <c r="E203" s="92"/>
      <c r="F203" s="92"/>
      <c r="K203" s="92"/>
    </row>
    <row r="204" spans="3:11">
      <c r="C204" s="92"/>
      <c r="D204" s="92"/>
      <c r="E204" s="92"/>
      <c r="F204" s="92"/>
      <c r="K204" s="92"/>
    </row>
    <row r="205" spans="3:11">
      <c r="C205" s="92"/>
      <c r="D205" s="92"/>
      <c r="E205" s="92"/>
      <c r="F205" s="92"/>
      <c r="K205" s="92"/>
    </row>
    <row r="206" spans="3:11">
      <c r="C206" s="92"/>
      <c r="D206" s="92"/>
      <c r="E206" s="92"/>
      <c r="F206" s="92"/>
      <c r="K206" s="92"/>
    </row>
    <row r="207" spans="3:11">
      <c r="C207" s="92"/>
      <c r="D207" s="92"/>
      <c r="E207" s="92"/>
      <c r="F207" s="92"/>
      <c r="K207" s="92"/>
    </row>
    <row r="208" spans="3:11">
      <c r="C208" s="92"/>
      <c r="D208" s="92"/>
      <c r="E208" s="92"/>
      <c r="F208" s="92"/>
      <c r="K208" s="92"/>
    </row>
    <row r="209" spans="3:11">
      <c r="C209" s="92"/>
      <c r="D209" s="92"/>
      <c r="E209" s="92"/>
      <c r="F209" s="92"/>
      <c r="K209" s="92"/>
    </row>
    <row r="210" spans="3:11">
      <c r="C210" s="92"/>
      <c r="D210" s="92"/>
      <c r="E210" s="92"/>
      <c r="F210" s="92"/>
      <c r="K210" s="92"/>
    </row>
    <row r="211" spans="3:11">
      <c r="C211" s="92"/>
      <c r="D211" s="92"/>
      <c r="E211" s="92"/>
      <c r="F211" s="92"/>
      <c r="K211" s="92"/>
    </row>
    <row r="212" spans="3:11">
      <c r="C212" s="92"/>
      <c r="D212" s="92"/>
      <c r="E212" s="92"/>
      <c r="F212" s="92"/>
      <c r="K212" s="92"/>
    </row>
    <row r="213" spans="3:11">
      <c r="C213" s="92"/>
      <c r="D213" s="92"/>
      <c r="E213" s="92"/>
      <c r="F213" s="92"/>
      <c r="K213" s="92"/>
    </row>
    <row r="214" spans="3:11">
      <c r="C214" s="92"/>
      <c r="D214" s="92"/>
      <c r="E214" s="92"/>
      <c r="F214" s="92"/>
      <c r="K214" s="92"/>
    </row>
    <row r="215" spans="3:11">
      <c r="C215" s="92"/>
      <c r="D215" s="92"/>
      <c r="E215" s="92"/>
      <c r="F215" s="92"/>
      <c r="K215" s="92"/>
    </row>
    <row r="216" spans="3:11">
      <c r="C216" s="92"/>
      <c r="D216" s="92"/>
      <c r="E216" s="92"/>
      <c r="F216" s="92"/>
      <c r="K216" s="92"/>
    </row>
    <row r="217" spans="3:11">
      <c r="C217" s="92"/>
      <c r="D217" s="92"/>
      <c r="E217" s="92"/>
      <c r="F217" s="92"/>
      <c r="K217" s="92"/>
    </row>
    <row r="218" spans="3:11">
      <c r="C218" s="92"/>
      <c r="D218" s="92"/>
      <c r="E218" s="92"/>
      <c r="F218" s="92"/>
      <c r="K218" s="92"/>
    </row>
    <row r="219" spans="3:11">
      <c r="C219" s="92"/>
      <c r="D219" s="92"/>
      <c r="E219" s="92"/>
      <c r="F219" s="92"/>
      <c r="K219" s="92"/>
    </row>
    <row r="220" spans="3:11">
      <c r="C220" s="92"/>
      <c r="D220" s="92"/>
      <c r="E220" s="92"/>
      <c r="F220" s="92"/>
      <c r="K220" s="92"/>
    </row>
    <row r="221" spans="3:11">
      <c r="C221" s="92"/>
      <c r="D221" s="92"/>
      <c r="E221" s="92"/>
      <c r="F221" s="92"/>
      <c r="K221" s="92"/>
    </row>
    <row r="222" spans="3:11">
      <c r="C222" s="92"/>
      <c r="D222" s="92"/>
      <c r="E222" s="92"/>
      <c r="F222" s="92"/>
      <c r="K222" s="92"/>
    </row>
    <row r="223" spans="3:11">
      <c r="C223" s="92"/>
      <c r="D223" s="92"/>
      <c r="E223" s="92"/>
      <c r="F223" s="92"/>
      <c r="K223" s="92"/>
    </row>
    <row r="224" spans="3:11">
      <c r="C224" s="92"/>
      <c r="D224" s="92"/>
      <c r="E224" s="92"/>
      <c r="F224" s="92"/>
      <c r="K224" s="92"/>
    </row>
    <row r="225" spans="3:11">
      <c r="C225" s="92"/>
      <c r="D225" s="92"/>
      <c r="E225" s="92"/>
      <c r="F225" s="92"/>
      <c r="K225" s="92"/>
    </row>
    <row r="226" spans="3:11">
      <c r="C226" s="92"/>
      <c r="D226" s="92"/>
      <c r="E226" s="92"/>
      <c r="F226" s="92"/>
      <c r="K226" s="92"/>
    </row>
    <row r="227" spans="3:11">
      <c r="C227" s="92"/>
      <c r="D227" s="92"/>
      <c r="E227" s="92"/>
      <c r="F227" s="92"/>
      <c r="K227" s="92"/>
    </row>
    <row r="228" spans="3:11">
      <c r="C228" s="92"/>
      <c r="D228" s="92"/>
      <c r="E228" s="92"/>
      <c r="F228" s="92"/>
      <c r="K228" s="92"/>
    </row>
    <row r="229" spans="3:11">
      <c r="C229" s="92"/>
      <c r="D229" s="92"/>
      <c r="E229" s="92"/>
      <c r="F229" s="92"/>
      <c r="K229" s="92"/>
    </row>
    <row r="230" spans="3:11">
      <c r="C230" s="92"/>
      <c r="D230" s="92"/>
      <c r="E230" s="92"/>
      <c r="F230" s="92"/>
      <c r="K230" s="92"/>
    </row>
    <row r="231" spans="3:11">
      <c r="C231" s="92"/>
      <c r="D231" s="92"/>
      <c r="E231" s="92"/>
      <c r="F231" s="92"/>
      <c r="K231" s="92"/>
    </row>
    <row r="232" spans="3:11">
      <c r="C232" s="92"/>
      <c r="D232" s="92"/>
      <c r="E232" s="92"/>
      <c r="F232" s="92"/>
      <c r="K232" s="92"/>
    </row>
    <row r="233" spans="3:11">
      <c r="C233" s="92"/>
      <c r="D233" s="92"/>
      <c r="E233" s="92"/>
      <c r="F233" s="92"/>
      <c r="K233" s="92"/>
    </row>
    <row r="234" spans="3:11">
      <c r="C234" s="92"/>
      <c r="D234" s="92"/>
      <c r="E234" s="92"/>
      <c r="F234" s="92"/>
      <c r="K234" s="92"/>
    </row>
    <row r="235" spans="3:11">
      <c r="C235" s="92"/>
      <c r="D235" s="92"/>
      <c r="E235" s="92"/>
      <c r="F235" s="92"/>
      <c r="K235" s="92"/>
    </row>
    <row r="236" spans="3:11">
      <c r="C236" s="92"/>
      <c r="D236" s="92"/>
      <c r="E236" s="92"/>
      <c r="F236" s="92"/>
      <c r="K236" s="92"/>
    </row>
    <row r="237" spans="3:11">
      <c r="C237" s="92"/>
      <c r="D237" s="92"/>
      <c r="E237" s="92"/>
      <c r="F237" s="92"/>
      <c r="K237" s="92"/>
    </row>
    <row r="238" spans="3:11">
      <c r="C238" s="92"/>
      <c r="D238" s="92"/>
      <c r="E238" s="92"/>
      <c r="F238" s="92"/>
      <c r="K238" s="92"/>
    </row>
    <row r="239" spans="3:11">
      <c r="C239" s="92"/>
      <c r="D239" s="92"/>
      <c r="E239" s="92"/>
      <c r="F239" s="92"/>
      <c r="K239" s="92"/>
    </row>
    <row r="240" spans="3:11">
      <c r="C240" s="92"/>
      <c r="D240" s="92"/>
      <c r="E240" s="92"/>
      <c r="F240" s="92"/>
      <c r="K240" s="92"/>
    </row>
  </sheetData>
  <phoneticPr fontId="29" type="noConversion"/>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X218"/>
  <sheetViews>
    <sheetView zoomScaleNormal="100" workbookViewId="0">
      <selection activeCell="F40" sqref="F40"/>
    </sheetView>
  </sheetViews>
  <sheetFormatPr baseColWidth="10" defaultColWidth="12.6640625" defaultRowHeight="15"/>
  <cols>
    <col min="1" max="1" width="7.1640625" style="160" bestFit="1" customWidth="1"/>
    <col min="2" max="2" width="4.83203125" style="91" bestFit="1" customWidth="1"/>
    <col min="3" max="3" width="14.6640625" style="160" customWidth="1"/>
    <col min="4" max="5" width="10" style="160" customWidth="1"/>
    <col min="6" max="6" width="17.83203125" style="160" customWidth="1"/>
    <col min="7" max="10" width="10" style="91" customWidth="1"/>
    <col min="11" max="11" width="27.1640625" style="229" customWidth="1"/>
    <col min="12" max="14" width="10" style="160" customWidth="1"/>
    <col min="15" max="15" width="35.6640625" style="160" bestFit="1" customWidth="1"/>
    <col min="16" max="16" width="10" style="160" customWidth="1"/>
    <col min="17" max="17" width="13" style="160" bestFit="1" customWidth="1"/>
    <col min="18" max="25" width="10" style="160" customWidth="1"/>
    <col min="26" max="16384" width="12.6640625" style="160"/>
  </cols>
  <sheetData>
    <row r="1" spans="1:24">
      <c r="A1" s="591">
        <v>45428</v>
      </c>
      <c r="B1" s="84">
        <v>2024</v>
      </c>
      <c r="C1" s="192"/>
      <c r="D1" s="193"/>
      <c r="E1" s="193"/>
      <c r="F1" s="193"/>
      <c r="G1" s="79"/>
      <c r="H1" s="79"/>
      <c r="I1" s="79"/>
      <c r="J1" s="79"/>
      <c r="K1" s="194"/>
      <c r="O1" s="151"/>
    </row>
    <row r="2" spans="1:24">
      <c r="A2" s="153"/>
      <c r="B2" s="84" t="s">
        <v>182</v>
      </c>
      <c r="C2" s="195" t="s">
        <v>183</v>
      </c>
      <c r="D2" s="195" t="s">
        <v>184</v>
      </c>
      <c r="E2" s="195" t="s">
        <v>185</v>
      </c>
      <c r="F2" s="195" t="s">
        <v>5</v>
      </c>
      <c r="G2" s="84" t="s">
        <v>186</v>
      </c>
      <c r="H2" s="84" t="s">
        <v>187</v>
      </c>
      <c r="I2" s="84" t="s">
        <v>188</v>
      </c>
      <c r="J2" s="84" t="s">
        <v>189</v>
      </c>
      <c r="K2" s="196" t="s">
        <v>7</v>
      </c>
      <c r="L2" s="197" t="s">
        <v>459</v>
      </c>
      <c r="M2" s="198" t="s">
        <v>460</v>
      </c>
      <c r="N2" s="199" t="s">
        <v>461</v>
      </c>
      <c r="O2" s="59" t="s">
        <v>194</v>
      </c>
    </row>
    <row r="3" spans="1:24">
      <c r="A3" s="200" t="s">
        <v>195</v>
      </c>
      <c r="B3" s="201" t="s">
        <v>101</v>
      </c>
      <c r="C3" s="274" t="s">
        <v>627</v>
      </c>
      <c r="D3" s="202" t="s">
        <v>142</v>
      </c>
      <c r="E3" s="202" t="s">
        <v>143</v>
      </c>
      <c r="F3" s="202" t="s">
        <v>144</v>
      </c>
      <c r="G3" s="203" t="s">
        <v>38</v>
      </c>
      <c r="H3" s="204" t="s">
        <v>46</v>
      </c>
      <c r="I3" s="201" t="s">
        <v>23</v>
      </c>
      <c r="J3" s="205" t="s">
        <v>234</v>
      </c>
      <c r="K3" s="206" t="s">
        <v>465</v>
      </c>
      <c r="L3" s="207" t="s">
        <v>462</v>
      </c>
      <c r="M3" s="208" t="s">
        <v>463</v>
      </c>
      <c r="N3" s="209"/>
      <c r="O3" s="210"/>
    </row>
    <row r="4" spans="1:24" ht="16">
      <c r="A4" s="73">
        <v>1</v>
      </c>
      <c r="B4" s="598" t="s">
        <v>101</v>
      </c>
      <c r="C4" s="599" t="s">
        <v>464</v>
      </c>
      <c r="D4" s="600" t="s">
        <v>469</v>
      </c>
      <c r="E4" s="601" t="s">
        <v>470</v>
      </c>
      <c r="F4" s="601" t="s">
        <v>471</v>
      </c>
      <c r="G4" s="281" t="s">
        <v>11</v>
      </c>
      <c r="H4" s="282" t="s">
        <v>199</v>
      </c>
      <c r="I4" s="281" t="s">
        <v>23</v>
      </c>
      <c r="J4" s="281" t="s">
        <v>213</v>
      </c>
      <c r="K4" s="283" t="s">
        <v>472</v>
      </c>
      <c r="L4" s="289" t="s">
        <v>466</v>
      </c>
      <c r="M4" s="290" t="s">
        <v>467</v>
      </c>
      <c r="N4" s="291" t="s">
        <v>468</v>
      </c>
      <c r="O4" s="295" t="s">
        <v>473</v>
      </c>
      <c r="P4" s="322"/>
      <c r="Q4" s="318"/>
    </row>
    <row r="5" spans="1:24">
      <c r="A5" s="73">
        <v>2</v>
      </c>
      <c r="B5" s="598" t="s">
        <v>101</v>
      </c>
      <c r="C5" s="599" t="s">
        <v>464</v>
      </c>
      <c r="D5" s="602" t="s">
        <v>474</v>
      </c>
      <c r="E5" s="603" t="s">
        <v>475</v>
      </c>
      <c r="F5" s="603" t="s">
        <v>476</v>
      </c>
      <c r="G5" s="333" t="s">
        <v>38</v>
      </c>
      <c r="H5" s="284" t="s">
        <v>199</v>
      </c>
      <c r="I5" s="284" t="s">
        <v>8</v>
      </c>
      <c r="J5" s="284" t="s">
        <v>303</v>
      </c>
      <c r="K5" s="319" t="s">
        <v>637</v>
      </c>
      <c r="L5" s="292" t="s">
        <v>466</v>
      </c>
      <c r="M5" s="293" t="s">
        <v>467</v>
      </c>
      <c r="N5" s="294" t="s">
        <v>468</v>
      </c>
      <c r="O5" s="295" t="s">
        <v>478</v>
      </c>
      <c r="P5" s="322"/>
      <c r="Q5" s="322" t="s">
        <v>477</v>
      </c>
    </row>
    <row r="6" spans="1:24">
      <c r="A6" s="73">
        <v>3</v>
      </c>
      <c r="B6" s="598" t="s">
        <v>101</v>
      </c>
      <c r="C6" s="599" t="s">
        <v>464</v>
      </c>
      <c r="D6" s="604" t="s">
        <v>479</v>
      </c>
      <c r="E6" s="605" t="s">
        <v>480</v>
      </c>
      <c r="F6" s="605" t="s">
        <v>481</v>
      </c>
      <c r="G6" s="336" t="s">
        <v>11</v>
      </c>
      <c r="H6" s="279" t="s">
        <v>46</v>
      </c>
      <c r="I6" s="279" t="s">
        <v>23</v>
      </c>
      <c r="J6" s="279" t="s">
        <v>312</v>
      </c>
      <c r="K6" s="320" t="s">
        <v>638</v>
      </c>
      <c r="L6" s="296" t="s">
        <v>466</v>
      </c>
      <c r="M6" s="297" t="s">
        <v>467</v>
      </c>
      <c r="N6" s="297" t="s">
        <v>468</v>
      </c>
      <c r="O6" s="295" t="s">
        <v>482</v>
      </c>
      <c r="P6" s="322"/>
      <c r="Q6" s="321"/>
      <c r="R6" s="180"/>
    </row>
    <row r="7" spans="1:24">
      <c r="A7" s="73">
        <v>4</v>
      </c>
      <c r="B7" s="606" t="s">
        <v>101</v>
      </c>
      <c r="C7" s="599" t="s">
        <v>464</v>
      </c>
      <c r="D7" s="298" t="s">
        <v>483</v>
      </c>
      <c r="E7" s="604" t="s">
        <v>484</v>
      </c>
      <c r="F7" s="604" t="s">
        <v>485</v>
      </c>
      <c r="G7" s="336" t="s">
        <v>11</v>
      </c>
      <c r="H7" s="279" t="s">
        <v>111</v>
      </c>
      <c r="I7" s="279" t="s">
        <v>23</v>
      </c>
      <c r="J7" s="279" t="s">
        <v>196</v>
      </c>
      <c r="K7" s="283" t="s">
        <v>486</v>
      </c>
      <c r="L7" s="298"/>
      <c r="M7" s="299"/>
      <c r="N7" s="298"/>
      <c r="O7" s="298" t="s">
        <v>487</v>
      </c>
      <c r="P7" s="322"/>
      <c r="Q7" s="322"/>
      <c r="R7" s="180"/>
      <c r="S7" s="212"/>
    </row>
    <row r="8" spans="1:24">
      <c r="A8" s="73">
        <v>5</v>
      </c>
      <c r="B8" s="606" t="s">
        <v>101</v>
      </c>
      <c r="C8" s="599" t="s">
        <v>464</v>
      </c>
      <c r="D8" s="298" t="s">
        <v>488</v>
      </c>
      <c r="E8" s="298" t="s">
        <v>489</v>
      </c>
      <c r="F8" s="298" t="s">
        <v>490</v>
      </c>
      <c r="G8" s="336" t="s">
        <v>38</v>
      </c>
      <c r="H8" s="279" t="s">
        <v>111</v>
      </c>
      <c r="I8" s="279" t="s">
        <v>23</v>
      </c>
      <c r="J8" s="279" t="s">
        <v>196</v>
      </c>
      <c r="K8" s="277" t="s">
        <v>491</v>
      </c>
      <c r="L8" s="298"/>
      <c r="M8" s="298"/>
      <c r="N8" s="298"/>
      <c r="O8" s="298" t="s">
        <v>492</v>
      </c>
      <c r="Q8" s="321"/>
    </row>
    <row r="9" spans="1:24">
      <c r="A9" s="73">
        <v>6</v>
      </c>
      <c r="B9" s="606" t="s">
        <v>101</v>
      </c>
      <c r="C9" s="599" t="s">
        <v>464</v>
      </c>
      <c r="D9" s="607" t="s">
        <v>493</v>
      </c>
      <c r="E9" s="608" t="s">
        <v>494</v>
      </c>
      <c r="F9" s="608" t="s">
        <v>495</v>
      </c>
      <c r="G9" s="609" t="s">
        <v>11</v>
      </c>
      <c r="H9" s="287" t="s">
        <v>199</v>
      </c>
      <c r="I9" s="287" t="s">
        <v>8</v>
      </c>
      <c r="J9" s="287" t="s">
        <v>213</v>
      </c>
      <c r="K9" s="288" t="s">
        <v>496</v>
      </c>
      <c r="L9" s="300"/>
      <c r="M9" s="301"/>
      <c r="N9" s="300"/>
      <c r="O9" s="300" t="s">
        <v>497</v>
      </c>
      <c r="P9" s="323"/>
      <c r="Q9" s="323"/>
      <c r="R9" s="180"/>
      <c r="S9" s="180"/>
      <c r="T9" s="180"/>
      <c r="U9" s="180"/>
      <c r="V9" s="180"/>
      <c r="W9" s="180"/>
      <c r="X9" s="180"/>
    </row>
    <row r="10" spans="1:24">
      <c r="A10" s="73">
        <v>7</v>
      </c>
      <c r="B10" s="606" t="s">
        <v>101</v>
      </c>
      <c r="C10" s="599" t="s">
        <v>464</v>
      </c>
      <c r="D10" s="604" t="s">
        <v>498</v>
      </c>
      <c r="E10" s="605" t="s">
        <v>499</v>
      </c>
      <c r="F10" s="605" t="s">
        <v>500</v>
      </c>
      <c r="G10" s="336" t="s">
        <v>21</v>
      </c>
      <c r="H10" s="279" t="s">
        <v>46</v>
      </c>
      <c r="I10" s="279" t="s">
        <v>23</v>
      </c>
      <c r="J10" s="279" t="s">
        <v>240</v>
      </c>
      <c r="K10" s="283" t="s">
        <v>639</v>
      </c>
      <c r="L10" s="298"/>
      <c r="M10" s="299"/>
      <c r="N10" s="298"/>
      <c r="O10" s="298" t="s">
        <v>501</v>
      </c>
      <c r="P10" s="323"/>
      <c r="Q10" s="323"/>
      <c r="T10" s="180"/>
      <c r="U10" s="180"/>
      <c r="V10" s="180"/>
      <c r="W10" s="180"/>
      <c r="X10" s="180"/>
    </row>
    <row r="11" spans="1:24">
      <c r="A11" s="73">
        <v>8</v>
      </c>
      <c r="B11" s="74" t="s">
        <v>101</v>
      </c>
      <c r="C11" s="211" t="s">
        <v>629</v>
      </c>
      <c r="D11" s="193" t="s">
        <v>1042</v>
      </c>
      <c r="E11" s="490" t="s">
        <v>1043</v>
      </c>
      <c r="F11" s="490" t="s">
        <v>1044</v>
      </c>
      <c r="G11" s="79" t="s">
        <v>11</v>
      </c>
      <c r="H11" s="79" t="s">
        <v>46</v>
      </c>
      <c r="I11" s="79" t="s">
        <v>23</v>
      </c>
      <c r="J11" s="79" t="s">
        <v>1045</v>
      </c>
      <c r="K11" s="494" t="s">
        <v>1046</v>
      </c>
      <c r="L11" s="492"/>
      <c r="M11" s="493"/>
      <c r="N11" s="492"/>
      <c r="O11" s="492" t="s">
        <v>1047</v>
      </c>
      <c r="P11" s="323"/>
      <c r="Q11" s="323"/>
      <c r="T11" s="180"/>
      <c r="U11" s="180"/>
      <c r="V11" s="180"/>
      <c r="W11" s="180"/>
      <c r="X11" s="180"/>
    </row>
    <row r="12" spans="1:24">
      <c r="A12" s="73">
        <v>9</v>
      </c>
      <c r="B12" s="74" t="s">
        <v>101</v>
      </c>
      <c r="C12" s="211" t="s">
        <v>634</v>
      </c>
      <c r="D12" s="213" t="s">
        <v>528</v>
      </c>
      <c r="E12" s="213" t="s">
        <v>529</v>
      </c>
      <c r="F12" s="213" t="s">
        <v>1048</v>
      </c>
      <c r="G12" s="79" t="s">
        <v>38</v>
      </c>
      <c r="H12" s="79" t="s">
        <v>111</v>
      </c>
      <c r="I12" s="79" t="s">
        <v>8</v>
      </c>
      <c r="J12" s="79" t="s">
        <v>196</v>
      </c>
      <c r="K12" s="194" t="s">
        <v>1049</v>
      </c>
      <c r="L12" s="489"/>
      <c r="M12" s="489"/>
      <c r="N12" s="489"/>
      <c r="O12" s="151" t="s">
        <v>530</v>
      </c>
      <c r="P12" s="229"/>
      <c r="Q12" s="180"/>
      <c r="T12" s="180"/>
      <c r="U12" s="180"/>
      <c r="V12" s="180"/>
      <c r="W12" s="180"/>
      <c r="X12" s="180"/>
    </row>
    <row r="13" spans="1:24">
      <c r="A13" s="73">
        <v>10</v>
      </c>
      <c r="B13" s="74" t="s">
        <v>101</v>
      </c>
      <c r="C13" s="211" t="s">
        <v>634</v>
      </c>
      <c r="D13" s="193" t="s">
        <v>1050</v>
      </c>
      <c r="E13" s="490" t="s">
        <v>122</v>
      </c>
      <c r="F13" s="490" t="s">
        <v>1051</v>
      </c>
      <c r="G13" s="79" t="s">
        <v>11</v>
      </c>
      <c r="H13" s="79" t="s">
        <v>111</v>
      </c>
      <c r="I13" s="79" t="s">
        <v>23</v>
      </c>
      <c r="J13" s="79" t="s">
        <v>196</v>
      </c>
      <c r="K13" s="194" t="s">
        <v>1052</v>
      </c>
      <c r="L13" s="151"/>
      <c r="M13" s="491"/>
      <c r="N13" s="151"/>
      <c r="O13" s="151" t="s">
        <v>1053</v>
      </c>
      <c r="P13" s="229"/>
      <c r="Q13" s="180"/>
      <c r="T13" s="180"/>
      <c r="U13" s="180"/>
      <c r="V13" s="180"/>
      <c r="W13" s="180"/>
      <c r="X13" s="180"/>
    </row>
    <row r="14" spans="1:24">
      <c r="A14" s="73">
        <v>11</v>
      </c>
      <c r="B14" s="74" t="s">
        <v>101</v>
      </c>
      <c r="C14" s="211" t="s">
        <v>634</v>
      </c>
      <c r="D14" s="610" t="s">
        <v>1330</v>
      </c>
      <c r="E14" s="611" t="s">
        <v>1331</v>
      </c>
      <c r="F14" s="612" t="s">
        <v>59</v>
      </c>
      <c r="G14" s="613" t="s">
        <v>38</v>
      </c>
      <c r="H14" s="613" t="s">
        <v>46</v>
      </c>
      <c r="I14" s="613" t="s">
        <v>23</v>
      </c>
      <c r="J14" s="613" t="s">
        <v>1081</v>
      </c>
      <c r="K14" s="614" t="s">
        <v>1332</v>
      </c>
      <c r="L14" s="615"/>
      <c r="M14" s="616"/>
      <c r="N14" s="615"/>
      <c r="O14" s="615" t="s">
        <v>1333</v>
      </c>
      <c r="P14" s="229"/>
      <c r="Q14" s="180"/>
      <c r="T14" s="180"/>
      <c r="U14" s="180"/>
      <c r="V14" s="180"/>
      <c r="W14" s="180"/>
      <c r="X14" s="180"/>
    </row>
    <row r="15" spans="1:24">
      <c r="A15" s="73">
        <v>12</v>
      </c>
      <c r="B15" s="74" t="s">
        <v>101</v>
      </c>
      <c r="C15" s="211" t="s">
        <v>629</v>
      </c>
      <c r="D15" s="194" t="s">
        <v>1054</v>
      </c>
      <c r="E15" s="138" t="s">
        <v>1055</v>
      </c>
      <c r="F15" s="514" t="s">
        <v>64</v>
      </c>
      <c r="G15" s="112" t="s">
        <v>11</v>
      </c>
      <c r="H15" s="112" t="s">
        <v>199</v>
      </c>
      <c r="I15" s="112" t="s">
        <v>23</v>
      </c>
      <c r="J15" s="112" t="s">
        <v>239</v>
      </c>
      <c r="K15" s="194" t="s">
        <v>1056</v>
      </c>
      <c r="L15" s="492"/>
      <c r="M15" s="493"/>
      <c r="N15" s="492"/>
      <c r="O15" s="492" t="s">
        <v>1057</v>
      </c>
      <c r="P15" s="229"/>
      <c r="Q15" s="180"/>
      <c r="T15" s="180"/>
      <c r="U15" s="180"/>
      <c r="V15" s="180"/>
      <c r="W15" s="180"/>
      <c r="X15" s="180"/>
    </row>
    <row r="16" spans="1:24">
      <c r="A16" s="155"/>
      <c r="B16" s="86"/>
      <c r="C16" s="214"/>
      <c r="D16" s="215"/>
      <c r="E16" s="216"/>
      <c r="F16" s="216"/>
      <c r="G16" s="86"/>
      <c r="H16" s="86"/>
      <c r="I16" s="86"/>
      <c r="J16" s="86"/>
      <c r="K16" s="217"/>
      <c r="L16" s="218"/>
      <c r="M16" s="219"/>
      <c r="N16" s="219"/>
    </row>
    <row r="17" spans="1:13">
      <c r="A17" s="155"/>
      <c r="B17" s="86"/>
      <c r="C17" s="215"/>
      <c r="D17" s="215"/>
      <c r="E17" s="215"/>
      <c r="F17" s="215"/>
      <c r="G17" s="86"/>
      <c r="H17" s="86"/>
      <c r="I17" s="86"/>
      <c r="J17" s="86"/>
      <c r="K17" s="220"/>
      <c r="M17" s="221"/>
    </row>
    <row r="18" spans="1:13">
      <c r="A18" s="222"/>
      <c r="B18" s="86"/>
      <c r="C18" s="223" t="s">
        <v>186</v>
      </c>
      <c r="D18" s="223" t="s">
        <v>228</v>
      </c>
      <c r="E18" s="222"/>
      <c r="F18" s="223" t="s">
        <v>187</v>
      </c>
      <c r="G18" s="87" t="s">
        <v>228</v>
      </c>
      <c r="H18" s="86"/>
      <c r="I18" s="88" t="s">
        <v>188</v>
      </c>
      <c r="J18" s="88" t="s">
        <v>228</v>
      </c>
      <c r="K18" s="217"/>
    </row>
    <row r="19" spans="1:13">
      <c r="A19" s="222"/>
      <c r="B19" s="86"/>
      <c r="C19" s="224" t="s">
        <v>21</v>
      </c>
      <c r="D19" s="90">
        <f>COUNTIF(G3:G15,"G")</f>
        <v>1</v>
      </c>
      <c r="E19" s="222"/>
      <c r="F19" s="225" t="s">
        <v>46</v>
      </c>
      <c r="G19" s="79">
        <f>COUNTIF(H3:H15,"EU")</f>
        <v>5</v>
      </c>
      <c r="H19" s="86"/>
      <c r="I19" s="69" t="s">
        <v>23</v>
      </c>
      <c r="J19" s="69">
        <f>COUNTIF(I3:I15,"M")</f>
        <v>10</v>
      </c>
      <c r="K19" s="220"/>
    </row>
    <row r="20" spans="1:13">
      <c r="A20" s="222"/>
      <c r="B20" s="86"/>
      <c r="C20" s="224" t="s">
        <v>38</v>
      </c>
      <c r="D20" s="90">
        <f>COUNTIF(G3:G15,"U")</f>
        <v>5</v>
      </c>
      <c r="E20" s="222"/>
      <c r="F20" s="225" t="s">
        <v>199</v>
      </c>
      <c r="G20" s="79">
        <f>COUNTIF(H3:H15,"Asia")</f>
        <v>4</v>
      </c>
      <c r="H20" s="86"/>
      <c r="I20" s="69" t="s">
        <v>8</v>
      </c>
      <c r="J20" s="69">
        <f>COUNTIF(I3:I15,"F")</f>
        <v>3</v>
      </c>
      <c r="K20" s="220"/>
    </row>
    <row r="21" spans="1:13">
      <c r="A21" s="222"/>
      <c r="B21" s="86"/>
      <c r="C21" s="224" t="s">
        <v>11</v>
      </c>
      <c r="D21" s="90">
        <f>COUNTIF(G3:G15,"I")</f>
        <v>7</v>
      </c>
      <c r="E21" s="222"/>
      <c r="F21" s="225" t="s">
        <v>111</v>
      </c>
      <c r="G21" s="79">
        <f>COUNTIF(H3:H15,"US")</f>
        <v>4</v>
      </c>
      <c r="H21" s="86"/>
      <c r="I21" s="69"/>
      <c r="J21" s="69"/>
      <c r="K21" s="220"/>
    </row>
    <row r="22" spans="1:13">
      <c r="A22" s="222"/>
      <c r="B22" s="86"/>
      <c r="C22" s="222"/>
      <c r="D22" s="226">
        <f>D19+D20+D21</f>
        <v>13</v>
      </c>
      <c r="E22" s="226"/>
      <c r="F22" s="226"/>
      <c r="G22" s="86">
        <f>G19+G20+G21</f>
        <v>13</v>
      </c>
      <c r="H22" s="86"/>
      <c r="I22" s="86"/>
      <c r="J22" s="86">
        <f>J19+J20+J21</f>
        <v>13</v>
      </c>
      <c r="K22" s="220"/>
    </row>
    <row r="23" spans="1:13">
      <c r="C23" s="191"/>
      <c r="D23" s="191"/>
      <c r="E23" s="191"/>
      <c r="F23" s="191"/>
      <c r="K23" s="227"/>
    </row>
    <row r="24" spans="1:13">
      <c r="C24" s="191"/>
      <c r="D24" s="191"/>
      <c r="E24" s="191"/>
      <c r="F24" s="191"/>
      <c r="K24" s="227"/>
    </row>
    <row r="25" spans="1:13">
      <c r="C25" s="191"/>
      <c r="D25" s="191"/>
      <c r="E25" s="191"/>
      <c r="F25" s="191"/>
      <c r="K25" s="227"/>
    </row>
    <row r="26" spans="1:13">
      <c r="C26" s="191"/>
      <c r="D26" s="191"/>
      <c r="E26" s="191"/>
      <c r="F26" s="191"/>
      <c r="K26" s="227"/>
    </row>
    <row r="27" spans="1:13">
      <c r="C27" s="191"/>
      <c r="D27" s="191"/>
      <c r="E27" s="191"/>
      <c r="F27" s="191"/>
      <c r="K27" s="227"/>
    </row>
    <row r="28" spans="1:13">
      <c r="C28" s="191"/>
      <c r="D28" s="191"/>
      <c r="E28" s="191"/>
      <c r="F28" s="191"/>
      <c r="K28" s="227"/>
    </row>
    <row r="29" spans="1:13">
      <c r="C29" s="191"/>
      <c r="D29" s="191"/>
      <c r="E29" s="191"/>
      <c r="F29" s="191"/>
      <c r="K29" s="227"/>
    </row>
    <row r="30" spans="1:13">
      <c r="C30" s="191"/>
      <c r="D30" s="191"/>
      <c r="E30" s="191"/>
      <c r="F30" s="191"/>
      <c r="K30" s="227"/>
    </row>
    <row r="31" spans="1:13">
      <c r="C31" s="191"/>
      <c r="D31" s="191"/>
      <c r="E31" s="191"/>
      <c r="F31" s="191"/>
      <c r="K31" s="227"/>
    </row>
    <row r="32" spans="1:13">
      <c r="C32" s="191"/>
      <c r="D32" s="191"/>
      <c r="E32" s="191"/>
      <c r="F32" s="191"/>
      <c r="K32" s="227"/>
    </row>
    <row r="33" spans="3:16">
      <c r="C33" s="191"/>
      <c r="D33" s="191"/>
      <c r="E33" s="191"/>
      <c r="F33" s="191"/>
      <c r="K33" s="227"/>
    </row>
    <row r="34" spans="3:16">
      <c r="C34" s="191"/>
      <c r="D34" s="191"/>
      <c r="E34" s="191"/>
      <c r="F34" s="191"/>
      <c r="K34" s="227"/>
    </row>
    <row r="35" spans="3:16">
      <c r="C35" s="191"/>
      <c r="D35" s="191"/>
      <c r="E35" s="191"/>
      <c r="F35" s="191"/>
      <c r="K35" s="227"/>
    </row>
    <row r="36" spans="3:16">
      <c r="C36" s="94" t="s">
        <v>229</v>
      </c>
      <c r="D36" s="67"/>
      <c r="E36" s="67"/>
      <c r="F36" s="67"/>
      <c r="G36" s="93"/>
      <c r="H36" s="93"/>
      <c r="I36" s="93"/>
      <c r="J36" s="93"/>
      <c r="K36" s="67"/>
    </row>
    <row r="37" spans="3:16">
      <c r="C37" s="54"/>
      <c r="D37" s="59" t="s">
        <v>184</v>
      </c>
      <c r="E37" s="59" t="s">
        <v>185</v>
      </c>
      <c r="F37" s="59" t="s">
        <v>5</v>
      </c>
      <c r="G37" s="95" t="s">
        <v>186</v>
      </c>
      <c r="H37" s="95" t="s">
        <v>187</v>
      </c>
      <c r="I37" s="95" t="s">
        <v>188</v>
      </c>
      <c r="J37" s="95" t="s">
        <v>189</v>
      </c>
      <c r="K37" s="59" t="s">
        <v>7</v>
      </c>
      <c r="O37" s="59" t="s">
        <v>194</v>
      </c>
      <c r="P37" s="59" t="s">
        <v>183</v>
      </c>
    </row>
    <row r="38" spans="3:16">
      <c r="C38" s="54" t="s">
        <v>231</v>
      </c>
      <c r="D38" s="213" t="s">
        <v>483</v>
      </c>
      <c r="E38" s="213" t="s">
        <v>484</v>
      </c>
      <c r="F38" s="213" t="s">
        <v>485</v>
      </c>
      <c r="G38" s="79" t="s">
        <v>11</v>
      </c>
      <c r="H38" s="79" t="s">
        <v>111</v>
      </c>
      <c r="I38" s="79" t="s">
        <v>23</v>
      </c>
      <c r="J38" s="79" t="s">
        <v>196</v>
      </c>
      <c r="K38" s="194" t="s">
        <v>502</v>
      </c>
      <c r="O38" s="151" t="s">
        <v>487</v>
      </c>
      <c r="P38" s="151" t="s">
        <v>503</v>
      </c>
    </row>
    <row r="39" spans="3:16">
      <c r="C39" s="54" t="s">
        <v>231</v>
      </c>
      <c r="D39" s="213" t="s">
        <v>504</v>
      </c>
      <c r="E39" s="213" t="s">
        <v>505</v>
      </c>
      <c r="F39" s="213" t="s">
        <v>506</v>
      </c>
      <c r="G39" s="79" t="s">
        <v>11</v>
      </c>
      <c r="H39" s="79" t="s">
        <v>111</v>
      </c>
      <c r="I39" s="79" t="s">
        <v>23</v>
      </c>
      <c r="J39" s="79" t="s">
        <v>196</v>
      </c>
      <c r="K39" s="194" t="s">
        <v>507</v>
      </c>
      <c r="O39" s="151" t="s">
        <v>508</v>
      </c>
      <c r="P39" s="151" t="s">
        <v>503</v>
      </c>
    </row>
    <row r="40" spans="3:16">
      <c r="C40" s="54" t="s">
        <v>231</v>
      </c>
      <c r="D40" s="213" t="s">
        <v>509</v>
      </c>
      <c r="E40" s="213" t="s">
        <v>510</v>
      </c>
      <c r="F40" s="213" t="s">
        <v>511</v>
      </c>
      <c r="G40" s="79" t="s">
        <v>11</v>
      </c>
      <c r="H40" s="79" t="s">
        <v>111</v>
      </c>
      <c r="I40" s="79" t="s">
        <v>23</v>
      </c>
      <c r="J40" s="79" t="s">
        <v>196</v>
      </c>
      <c r="K40" s="194" t="s">
        <v>512</v>
      </c>
      <c r="O40" s="151" t="s">
        <v>487</v>
      </c>
      <c r="P40" s="151" t="s">
        <v>503</v>
      </c>
    </row>
    <row r="41" spans="3:16">
      <c r="C41" s="54" t="s">
        <v>231</v>
      </c>
      <c r="D41" s="213" t="s">
        <v>513</v>
      </c>
      <c r="E41" s="213" t="s">
        <v>514</v>
      </c>
      <c r="F41" s="213" t="s">
        <v>515</v>
      </c>
      <c r="G41" s="79" t="s">
        <v>516</v>
      </c>
      <c r="H41" s="79" t="s">
        <v>46</v>
      </c>
      <c r="I41" s="79" t="s">
        <v>23</v>
      </c>
      <c r="J41" s="79" t="s">
        <v>240</v>
      </c>
      <c r="K41" s="194" t="s">
        <v>517</v>
      </c>
      <c r="O41" s="151" t="s">
        <v>518</v>
      </c>
      <c r="P41" s="151" t="s">
        <v>503</v>
      </c>
    </row>
    <row r="42" spans="3:16">
      <c r="C42" s="54" t="s">
        <v>231</v>
      </c>
      <c r="D42" s="213" t="s">
        <v>519</v>
      </c>
      <c r="E42" s="213" t="s">
        <v>520</v>
      </c>
      <c r="F42" s="213" t="s">
        <v>521</v>
      </c>
      <c r="G42" s="79" t="s">
        <v>21</v>
      </c>
      <c r="H42" s="79" t="s">
        <v>111</v>
      </c>
      <c r="I42" s="79" t="s">
        <v>8</v>
      </c>
      <c r="J42" s="79" t="s">
        <v>196</v>
      </c>
      <c r="K42" s="194" t="s">
        <v>522</v>
      </c>
      <c r="O42" s="151" t="s">
        <v>523</v>
      </c>
      <c r="P42" s="151" t="s">
        <v>503</v>
      </c>
    </row>
    <row r="43" spans="3:16">
      <c r="C43" s="54" t="s">
        <v>231</v>
      </c>
      <c r="D43" s="213" t="s">
        <v>524</v>
      </c>
      <c r="E43" s="213" t="s">
        <v>525</v>
      </c>
      <c r="F43" s="213" t="s">
        <v>54</v>
      </c>
      <c r="G43" s="79" t="s">
        <v>11</v>
      </c>
      <c r="H43" s="79" t="s">
        <v>111</v>
      </c>
      <c r="I43" s="79" t="s">
        <v>23</v>
      </c>
      <c r="J43" s="79" t="s">
        <v>196</v>
      </c>
      <c r="K43" s="194" t="s">
        <v>526</v>
      </c>
      <c r="O43" s="151" t="s">
        <v>527</v>
      </c>
      <c r="P43" s="151"/>
    </row>
    <row r="44" spans="3:16">
      <c r="C44" s="54" t="s">
        <v>231</v>
      </c>
      <c r="D44" s="213" t="s">
        <v>528</v>
      </c>
      <c r="E44" s="213" t="s">
        <v>529</v>
      </c>
      <c r="F44" s="213"/>
      <c r="G44" s="79" t="s">
        <v>38</v>
      </c>
      <c r="H44" s="79" t="s">
        <v>111</v>
      </c>
      <c r="I44" s="79" t="s">
        <v>8</v>
      </c>
      <c r="J44" s="79" t="s">
        <v>196</v>
      </c>
      <c r="K44" s="194"/>
      <c r="O44" s="151" t="s">
        <v>530</v>
      </c>
      <c r="P44" s="151"/>
    </row>
    <row r="45" spans="3:16">
      <c r="C45" s="54" t="s">
        <v>231</v>
      </c>
      <c r="D45" s="213" t="s">
        <v>531</v>
      </c>
      <c r="E45" s="213" t="s">
        <v>532</v>
      </c>
      <c r="F45" s="213" t="s">
        <v>310</v>
      </c>
      <c r="G45" s="79" t="s">
        <v>38</v>
      </c>
      <c r="H45" s="79" t="s">
        <v>111</v>
      </c>
      <c r="I45" s="79" t="s">
        <v>23</v>
      </c>
      <c r="J45" s="79" t="s">
        <v>196</v>
      </c>
      <c r="K45" s="194"/>
      <c r="O45" s="151" t="s">
        <v>487</v>
      </c>
      <c r="P45" s="228"/>
    </row>
    <row r="46" spans="3:16">
      <c r="C46" s="54" t="s">
        <v>231</v>
      </c>
      <c r="D46" s="193" t="s">
        <v>533</v>
      </c>
      <c r="E46" s="193" t="s">
        <v>534</v>
      </c>
      <c r="F46" s="193" t="s">
        <v>69</v>
      </c>
      <c r="G46" s="79" t="s">
        <v>21</v>
      </c>
      <c r="H46" s="79" t="s">
        <v>46</v>
      </c>
      <c r="I46" s="79" t="s">
        <v>23</v>
      </c>
      <c r="J46" s="79" t="s">
        <v>201</v>
      </c>
      <c r="K46" s="194" t="s">
        <v>535</v>
      </c>
      <c r="O46" s="151" t="s">
        <v>536</v>
      </c>
      <c r="P46" s="151" t="s">
        <v>503</v>
      </c>
    </row>
    <row r="47" spans="3:16">
      <c r="C47" s="191"/>
      <c r="D47" s="191"/>
      <c r="E47" s="191"/>
      <c r="F47" s="191"/>
      <c r="K47" s="227"/>
    </row>
    <row r="48" spans="3:16">
      <c r="C48" s="191"/>
      <c r="D48" s="191"/>
      <c r="E48" s="191"/>
      <c r="F48" s="191"/>
      <c r="K48" s="227"/>
    </row>
    <row r="49" spans="3:11">
      <c r="C49" s="191"/>
      <c r="D49" s="191"/>
      <c r="E49" s="191"/>
      <c r="F49" s="191"/>
      <c r="K49" s="227"/>
    </row>
    <row r="50" spans="3:11">
      <c r="C50" s="191"/>
      <c r="D50" s="191"/>
      <c r="E50" s="191"/>
      <c r="F50" s="191"/>
      <c r="K50" s="227"/>
    </row>
    <row r="51" spans="3:11">
      <c r="C51" s="191"/>
      <c r="D51" s="191"/>
      <c r="E51" s="191"/>
      <c r="F51" s="191"/>
      <c r="K51" s="227"/>
    </row>
    <row r="52" spans="3:11">
      <c r="C52" s="191"/>
      <c r="D52" s="191"/>
      <c r="E52" s="191"/>
      <c r="F52" s="191"/>
      <c r="K52" s="227"/>
    </row>
    <row r="53" spans="3:11">
      <c r="C53" s="191"/>
      <c r="D53" s="191"/>
      <c r="E53" s="191"/>
      <c r="F53" s="191"/>
      <c r="K53" s="227"/>
    </row>
    <row r="54" spans="3:11">
      <c r="C54" s="191"/>
      <c r="D54" s="191"/>
      <c r="E54" s="191"/>
      <c r="F54" s="191"/>
      <c r="K54" s="227"/>
    </row>
    <row r="55" spans="3:11">
      <c r="C55" s="191"/>
      <c r="D55" s="191"/>
      <c r="E55" s="191"/>
      <c r="F55" s="191"/>
      <c r="K55" s="227"/>
    </row>
    <row r="56" spans="3:11">
      <c r="C56" s="191"/>
      <c r="D56" s="191"/>
      <c r="E56" s="191"/>
      <c r="F56" s="191"/>
      <c r="K56" s="227"/>
    </row>
    <row r="57" spans="3:11">
      <c r="C57" s="191"/>
      <c r="D57" s="191"/>
      <c r="E57" s="191"/>
      <c r="F57" s="191"/>
      <c r="K57" s="227"/>
    </row>
    <row r="58" spans="3:11">
      <c r="C58" s="191"/>
      <c r="D58" s="191"/>
      <c r="E58" s="191"/>
      <c r="F58" s="191"/>
      <c r="K58" s="227"/>
    </row>
    <row r="59" spans="3:11">
      <c r="C59" s="191"/>
      <c r="D59" s="191"/>
      <c r="E59" s="191"/>
      <c r="F59" s="191"/>
      <c r="K59" s="227"/>
    </row>
    <row r="60" spans="3:11">
      <c r="C60" s="191"/>
      <c r="D60" s="191"/>
      <c r="E60" s="191"/>
      <c r="F60" s="191"/>
      <c r="K60" s="227"/>
    </row>
    <row r="61" spans="3:11">
      <c r="C61" s="191"/>
      <c r="D61" s="191"/>
      <c r="E61" s="191"/>
      <c r="F61" s="191"/>
      <c r="K61" s="227"/>
    </row>
    <row r="62" spans="3:11">
      <c r="C62" s="191"/>
      <c r="D62" s="191"/>
      <c r="E62" s="191"/>
      <c r="F62" s="191"/>
      <c r="K62" s="227"/>
    </row>
    <row r="63" spans="3:11">
      <c r="C63" s="191"/>
      <c r="D63" s="191"/>
      <c r="E63" s="191"/>
      <c r="F63" s="191"/>
      <c r="K63" s="227"/>
    </row>
    <row r="64" spans="3:11">
      <c r="C64" s="191"/>
      <c r="D64" s="191"/>
      <c r="E64" s="191"/>
      <c r="F64" s="191"/>
      <c r="K64" s="227"/>
    </row>
    <row r="65" spans="3:11">
      <c r="C65" s="191"/>
      <c r="D65" s="191"/>
      <c r="E65" s="191"/>
      <c r="F65" s="191"/>
      <c r="K65" s="227"/>
    </row>
    <row r="66" spans="3:11">
      <c r="C66" s="191"/>
      <c r="D66" s="191"/>
      <c r="E66" s="191"/>
      <c r="F66" s="191"/>
      <c r="K66" s="227"/>
    </row>
    <row r="67" spans="3:11">
      <c r="C67" s="191"/>
      <c r="D67" s="191"/>
      <c r="E67" s="191"/>
      <c r="F67" s="191"/>
      <c r="K67" s="227"/>
    </row>
    <row r="68" spans="3:11">
      <c r="C68" s="191"/>
      <c r="D68" s="191"/>
      <c r="E68" s="191"/>
      <c r="F68" s="191"/>
      <c r="K68" s="227"/>
    </row>
    <row r="69" spans="3:11">
      <c r="C69" s="191"/>
      <c r="D69" s="191"/>
      <c r="E69" s="191"/>
      <c r="F69" s="191"/>
      <c r="K69" s="227"/>
    </row>
    <row r="70" spans="3:11">
      <c r="C70" s="191"/>
      <c r="D70" s="191"/>
      <c r="E70" s="191"/>
      <c r="F70" s="191"/>
      <c r="K70" s="227"/>
    </row>
    <row r="71" spans="3:11">
      <c r="C71" s="191"/>
      <c r="D71" s="191"/>
      <c r="E71" s="191"/>
      <c r="F71" s="191"/>
      <c r="K71" s="227"/>
    </row>
    <row r="72" spans="3:11">
      <c r="C72" s="191"/>
      <c r="D72" s="191"/>
      <c r="E72" s="191"/>
      <c r="F72" s="191"/>
      <c r="K72" s="227"/>
    </row>
    <row r="73" spans="3:11">
      <c r="C73" s="191"/>
      <c r="D73" s="191"/>
      <c r="E73" s="191"/>
      <c r="F73" s="191"/>
      <c r="K73" s="227"/>
    </row>
    <row r="74" spans="3:11">
      <c r="C74" s="191"/>
      <c r="D74" s="191"/>
      <c r="E74" s="191"/>
      <c r="F74" s="191"/>
      <c r="K74" s="227"/>
    </row>
    <row r="75" spans="3:11">
      <c r="C75" s="191"/>
      <c r="D75" s="191"/>
      <c r="E75" s="191"/>
      <c r="F75" s="191"/>
      <c r="K75" s="227"/>
    </row>
    <row r="76" spans="3:11">
      <c r="C76" s="191"/>
      <c r="D76" s="191"/>
      <c r="E76" s="191"/>
      <c r="F76" s="191"/>
      <c r="K76" s="227"/>
    </row>
    <row r="77" spans="3:11">
      <c r="C77" s="191"/>
      <c r="D77" s="191"/>
      <c r="E77" s="191"/>
      <c r="F77" s="191"/>
      <c r="K77" s="227"/>
    </row>
    <row r="78" spans="3:11">
      <c r="C78" s="191"/>
      <c r="D78" s="191"/>
      <c r="E78" s="191"/>
      <c r="F78" s="191"/>
      <c r="K78" s="227"/>
    </row>
    <row r="79" spans="3:11">
      <c r="C79" s="191"/>
      <c r="D79" s="191"/>
      <c r="E79" s="191"/>
      <c r="F79" s="191"/>
      <c r="K79" s="227"/>
    </row>
    <row r="80" spans="3:11">
      <c r="C80" s="191"/>
      <c r="D80" s="191"/>
      <c r="E80" s="191"/>
      <c r="F80" s="191"/>
      <c r="K80" s="227"/>
    </row>
    <row r="81" spans="3:11">
      <c r="C81" s="191"/>
      <c r="D81" s="191"/>
      <c r="E81" s="191"/>
      <c r="F81" s="191"/>
      <c r="K81" s="227"/>
    </row>
    <row r="82" spans="3:11">
      <c r="C82" s="191"/>
      <c r="D82" s="191"/>
      <c r="E82" s="191"/>
      <c r="F82" s="191"/>
      <c r="K82" s="227"/>
    </row>
    <row r="83" spans="3:11">
      <c r="C83" s="191"/>
      <c r="D83" s="191"/>
      <c r="E83" s="191"/>
      <c r="F83" s="191"/>
      <c r="K83" s="227"/>
    </row>
    <row r="84" spans="3:11">
      <c r="C84" s="191"/>
      <c r="D84" s="191"/>
      <c r="E84" s="191"/>
      <c r="F84" s="191"/>
      <c r="K84" s="227"/>
    </row>
    <row r="85" spans="3:11">
      <c r="C85" s="191"/>
      <c r="D85" s="191"/>
      <c r="E85" s="191"/>
      <c r="F85" s="191"/>
      <c r="K85" s="227"/>
    </row>
    <row r="86" spans="3:11">
      <c r="C86" s="191"/>
      <c r="D86" s="191"/>
      <c r="E86" s="191"/>
      <c r="F86" s="191"/>
      <c r="K86" s="227"/>
    </row>
    <row r="87" spans="3:11">
      <c r="C87" s="191"/>
      <c r="D87" s="191"/>
      <c r="E87" s="191"/>
      <c r="F87" s="191"/>
      <c r="K87" s="227"/>
    </row>
    <row r="88" spans="3:11">
      <c r="C88" s="191"/>
      <c r="D88" s="191"/>
      <c r="E88" s="191"/>
      <c r="F88" s="191"/>
      <c r="K88" s="227"/>
    </row>
    <row r="89" spans="3:11">
      <c r="C89" s="191"/>
      <c r="D89" s="191"/>
      <c r="E89" s="191"/>
      <c r="F89" s="191"/>
      <c r="K89" s="227"/>
    </row>
    <row r="90" spans="3:11">
      <c r="C90" s="191"/>
      <c r="D90" s="191"/>
      <c r="E90" s="191"/>
      <c r="F90" s="191"/>
      <c r="K90" s="227"/>
    </row>
    <row r="91" spans="3:11">
      <c r="C91" s="191"/>
      <c r="D91" s="191"/>
      <c r="E91" s="191"/>
      <c r="F91" s="191"/>
      <c r="K91" s="227"/>
    </row>
    <row r="92" spans="3:11">
      <c r="C92" s="191"/>
      <c r="D92" s="191"/>
      <c r="E92" s="191"/>
      <c r="F92" s="191"/>
      <c r="K92" s="227"/>
    </row>
    <row r="93" spans="3:11">
      <c r="C93" s="191"/>
      <c r="D93" s="191"/>
      <c r="E93" s="191"/>
      <c r="F93" s="191"/>
      <c r="K93" s="227"/>
    </row>
    <row r="94" spans="3:11">
      <c r="C94" s="191"/>
      <c r="D94" s="191"/>
      <c r="E94" s="191"/>
      <c r="F94" s="191"/>
      <c r="K94" s="227"/>
    </row>
    <row r="95" spans="3:11">
      <c r="C95" s="191"/>
      <c r="D95" s="191"/>
      <c r="E95" s="191"/>
      <c r="F95" s="191"/>
      <c r="K95" s="227"/>
    </row>
    <row r="96" spans="3:11">
      <c r="C96" s="191"/>
      <c r="D96" s="191"/>
      <c r="E96" s="191"/>
      <c r="F96" s="191"/>
      <c r="K96" s="227"/>
    </row>
    <row r="97" spans="3:11">
      <c r="C97" s="191"/>
      <c r="D97" s="191"/>
      <c r="E97" s="191"/>
      <c r="F97" s="191"/>
      <c r="K97" s="227"/>
    </row>
    <row r="98" spans="3:11">
      <c r="C98" s="191"/>
      <c r="D98" s="191"/>
      <c r="E98" s="191"/>
      <c r="F98" s="191"/>
      <c r="K98" s="227"/>
    </row>
    <row r="99" spans="3:11">
      <c r="C99" s="191"/>
      <c r="D99" s="191"/>
      <c r="E99" s="191"/>
      <c r="F99" s="191"/>
      <c r="K99" s="227"/>
    </row>
    <row r="100" spans="3:11">
      <c r="C100" s="191"/>
      <c r="D100" s="191"/>
      <c r="E100" s="191"/>
      <c r="F100" s="191"/>
      <c r="K100" s="227"/>
    </row>
    <row r="101" spans="3:11">
      <c r="C101" s="191"/>
      <c r="D101" s="191"/>
      <c r="E101" s="191"/>
      <c r="F101" s="191"/>
      <c r="K101" s="227"/>
    </row>
    <row r="102" spans="3:11">
      <c r="C102" s="191"/>
      <c r="D102" s="191"/>
      <c r="E102" s="191"/>
      <c r="F102" s="191"/>
      <c r="K102" s="227"/>
    </row>
    <row r="103" spans="3:11">
      <c r="C103" s="191"/>
      <c r="D103" s="191"/>
      <c r="E103" s="191"/>
      <c r="F103" s="191"/>
      <c r="K103" s="227"/>
    </row>
    <row r="104" spans="3:11">
      <c r="C104" s="191"/>
      <c r="D104" s="191"/>
      <c r="E104" s="191"/>
      <c r="F104" s="191"/>
      <c r="K104" s="227"/>
    </row>
    <row r="105" spans="3:11">
      <c r="C105" s="191"/>
      <c r="D105" s="191"/>
      <c r="E105" s="191"/>
      <c r="F105" s="191"/>
      <c r="K105" s="227"/>
    </row>
    <row r="106" spans="3:11">
      <c r="C106" s="191"/>
      <c r="D106" s="191"/>
      <c r="E106" s="191"/>
      <c r="F106" s="191"/>
      <c r="K106" s="227"/>
    </row>
    <row r="107" spans="3:11">
      <c r="C107" s="191"/>
      <c r="D107" s="191"/>
      <c r="E107" s="191"/>
      <c r="F107" s="191"/>
      <c r="K107" s="227"/>
    </row>
    <row r="108" spans="3:11">
      <c r="C108" s="191"/>
      <c r="D108" s="191"/>
      <c r="E108" s="191"/>
      <c r="F108" s="191"/>
      <c r="K108" s="227"/>
    </row>
    <row r="109" spans="3:11">
      <c r="C109" s="191"/>
      <c r="D109" s="191"/>
      <c r="E109" s="191"/>
      <c r="F109" s="191"/>
      <c r="K109" s="227"/>
    </row>
    <row r="110" spans="3:11">
      <c r="C110" s="191"/>
      <c r="D110" s="191"/>
      <c r="E110" s="191"/>
      <c r="F110" s="191"/>
      <c r="K110" s="227"/>
    </row>
    <row r="111" spans="3:11">
      <c r="C111" s="191"/>
      <c r="D111" s="191"/>
      <c r="E111" s="191"/>
      <c r="F111" s="191"/>
      <c r="K111" s="227"/>
    </row>
    <row r="112" spans="3:11">
      <c r="C112" s="191"/>
      <c r="D112" s="191"/>
      <c r="E112" s="191"/>
      <c r="F112" s="191"/>
      <c r="K112" s="227"/>
    </row>
    <row r="113" spans="3:11">
      <c r="C113" s="191"/>
      <c r="D113" s="191"/>
      <c r="E113" s="191"/>
      <c r="F113" s="191"/>
      <c r="K113" s="227"/>
    </row>
    <row r="114" spans="3:11">
      <c r="C114" s="191"/>
      <c r="D114" s="191"/>
      <c r="E114" s="191"/>
      <c r="F114" s="191"/>
      <c r="K114" s="227"/>
    </row>
    <row r="115" spans="3:11">
      <c r="C115" s="191"/>
      <c r="D115" s="191"/>
      <c r="E115" s="191"/>
      <c r="F115" s="191"/>
      <c r="K115" s="227"/>
    </row>
    <row r="116" spans="3:11">
      <c r="C116" s="191"/>
      <c r="D116" s="191"/>
      <c r="E116" s="191"/>
      <c r="F116" s="191"/>
      <c r="K116" s="227"/>
    </row>
    <row r="117" spans="3:11">
      <c r="C117" s="191"/>
      <c r="D117" s="191"/>
      <c r="E117" s="191"/>
      <c r="F117" s="191"/>
      <c r="K117" s="227"/>
    </row>
    <row r="118" spans="3:11">
      <c r="C118" s="191"/>
      <c r="D118" s="191"/>
      <c r="E118" s="191"/>
      <c r="F118" s="191"/>
      <c r="K118" s="227"/>
    </row>
    <row r="119" spans="3:11">
      <c r="C119" s="191"/>
      <c r="D119" s="191"/>
      <c r="E119" s="191"/>
      <c r="F119" s="191"/>
      <c r="K119" s="227"/>
    </row>
    <row r="120" spans="3:11">
      <c r="C120" s="191"/>
      <c r="D120" s="191"/>
      <c r="E120" s="191"/>
      <c r="F120" s="191"/>
      <c r="K120" s="227"/>
    </row>
    <row r="121" spans="3:11">
      <c r="C121" s="191"/>
      <c r="D121" s="191"/>
      <c r="E121" s="191"/>
      <c r="F121" s="191"/>
      <c r="K121" s="227"/>
    </row>
    <row r="122" spans="3:11">
      <c r="C122" s="191"/>
      <c r="D122" s="191"/>
      <c r="E122" s="191"/>
      <c r="F122" s="191"/>
      <c r="K122" s="227"/>
    </row>
    <row r="123" spans="3:11">
      <c r="C123" s="191"/>
      <c r="D123" s="191"/>
      <c r="E123" s="191"/>
      <c r="F123" s="191"/>
      <c r="K123" s="227"/>
    </row>
    <row r="124" spans="3:11">
      <c r="C124" s="191"/>
      <c r="D124" s="191"/>
      <c r="E124" s="191"/>
      <c r="F124" s="191"/>
      <c r="K124" s="227"/>
    </row>
    <row r="125" spans="3:11">
      <c r="C125" s="191"/>
      <c r="D125" s="191"/>
      <c r="E125" s="191"/>
      <c r="F125" s="191"/>
      <c r="K125" s="227"/>
    </row>
    <row r="126" spans="3:11">
      <c r="C126" s="191"/>
      <c r="D126" s="191"/>
      <c r="E126" s="191"/>
      <c r="F126" s="191"/>
      <c r="K126" s="227"/>
    </row>
    <row r="127" spans="3:11">
      <c r="C127" s="191"/>
      <c r="D127" s="191"/>
      <c r="E127" s="191"/>
      <c r="F127" s="191"/>
      <c r="K127" s="227"/>
    </row>
    <row r="128" spans="3:11">
      <c r="C128" s="191"/>
      <c r="D128" s="191"/>
      <c r="E128" s="191"/>
      <c r="F128" s="191"/>
      <c r="K128" s="227"/>
    </row>
    <row r="129" spans="3:11">
      <c r="C129" s="191"/>
      <c r="D129" s="191"/>
      <c r="E129" s="191"/>
      <c r="F129" s="191"/>
      <c r="K129" s="227"/>
    </row>
    <row r="130" spans="3:11">
      <c r="C130" s="191"/>
      <c r="D130" s="191"/>
      <c r="E130" s="191"/>
      <c r="F130" s="191"/>
      <c r="K130" s="227"/>
    </row>
    <row r="131" spans="3:11">
      <c r="C131" s="191"/>
      <c r="D131" s="191"/>
      <c r="E131" s="191"/>
      <c r="F131" s="191"/>
      <c r="K131" s="227"/>
    </row>
    <row r="132" spans="3:11">
      <c r="C132" s="191"/>
      <c r="D132" s="191"/>
      <c r="E132" s="191"/>
      <c r="F132" s="191"/>
      <c r="K132" s="227"/>
    </row>
    <row r="133" spans="3:11">
      <c r="C133" s="191"/>
      <c r="D133" s="191"/>
      <c r="E133" s="191"/>
      <c r="F133" s="191"/>
      <c r="K133" s="227"/>
    </row>
    <row r="134" spans="3:11">
      <c r="C134" s="191"/>
      <c r="D134" s="191"/>
      <c r="E134" s="191"/>
      <c r="F134" s="191"/>
      <c r="K134" s="227"/>
    </row>
    <row r="135" spans="3:11">
      <c r="C135" s="191"/>
      <c r="D135" s="191"/>
      <c r="E135" s="191"/>
      <c r="F135" s="191"/>
      <c r="K135" s="227"/>
    </row>
    <row r="136" spans="3:11">
      <c r="C136" s="191"/>
      <c r="D136" s="191"/>
      <c r="E136" s="191"/>
      <c r="F136" s="191"/>
      <c r="K136" s="227"/>
    </row>
    <row r="137" spans="3:11">
      <c r="C137" s="191"/>
      <c r="D137" s="191"/>
      <c r="E137" s="191"/>
      <c r="F137" s="191"/>
      <c r="K137" s="227"/>
    </row>
    <row r="138" spans="3:11">
      <c r="C138" s="191"/>
      <c r="D138" s="191"/>
      <c r="E138" s="191"/>
      <c r="F138" s="191"/>
      <c r="K138" s="227"/>
    </row>
    <row r="139" spans="3:11">
      <c r="C139" s="191"/>
      <c r="D139" s="191"/>
      <c r="E139" s="191"/>
      <c r="F139" s="191"/>
      <c r="K139" s="227"/>
    </row>
    <row r="140" spans="3:11">
      <c r="C140" s="191"/>
      <c r="D140" s="191"/>
      <c r="E140" s="191"/>
      <c r="F140" s="191"/>
      <c r="K140" s="227"/>
    </row>
    <row r="141" spans="3:11">
      <c r="C141" s="191"/>
      <c r="D141" s="191"/>
      <c r="E141" s="191"/>
      <c r="F141" s="191"/>
      <c r="K141" s="227"/>
    </row>
    <row r="142" spans="3:11">
      <c r="C142" s="191"/>
      <c r="D142" s="191"/>
      <c r="E142" s="191"/>
      <c r="F142" s="191"/>
      <c r="K142" s="227"/>
    </row>
    <row r="143" spans="3:11">
      <c r="C143" s="191"/>
      <c r="D143" s="191"/>
      <c r="E143" s="191"/>
      <c r="F143" s="191"/>
      <c r="K143" s="227"/>
    </row>
    <row r="144" spans="3:11">
      <c r="C144" s="191"/>
      <c r="D144" s="191"/>
      <c r="E144" s="191"/>
      <c r="F144" s="191"/>
      <c r="K144" s="227"/>
    </row>
    <row r="145" spans="3:11">
      <c r="C145" s="191"/>
      <c r="D145" s="191"/>
      <c r="E145" s="191"/>
      <c r="F145" s="191"/>
      <c r="K145" s="227"/>
    </row>
    <row r="146" spans="3:11">
      <c r="C146" s="191"/>
      <c r="D146" s="191"/>
      <c r="E146" s="191"/>
      <c r="F146" s="191"/>
      <c r="K146" s="227"/>
    </row>
    <row r="147" spans="3:11">
      <c r="C147" s="191"/>
      <c r="D147" s="191"/>
      <c r="E147" s="191"/>
      <c r="F147" s="191"/>
      <c r="K147" s="227"/>
    </row>
    <row r="148" spans="3:11">
      <c r="C148" s="191"/>
      <c r="D148" s="191"/>
      <c r="E148" s="191"/>
      <c r="F148" s="191"/>
      <c r="K148" s="227"/>
    </row>
    <row r="149" spans="3:11">
      <c r="C149" s="191"/>
      <c r="D149" s="191"/>
      <c r="E149" s="191"/>
      <c r="F149" s="191"/>
      <c r="K149" s="227"/>
    </row>
    <row r="150" spans="3:11">
      <c r="C150" s="191"/>
      <c r="D150" s="191"/>
      <c r="E150" s="191"/>
      <c r="F150" s="191"/>
      <c r="K150" s="227"/>
    </row>
    <row r="151" spans="3:11">
      <c r="C151" s="191"/>
      <c r="D151" s="191"/>
      <c r="E151" s="191"/>
      <c r="F151" s="191"/>
      <c r="K151" s="227"/>
    </row>
    <row r="152" spans="3:11">
      <c r="C152" s="191"/>
      <c r="D152" s="191"/>
      <c r="E152" s="191"/>
      <c r="F152" s="191"/>
      <c r="K152" s="227"/>
    </row>
    <row r="153" spans="3:11">
      <c r="C153" s="191"/>
      <c r="D153" s="191"/>
      <c r="E153" s="191"/>
      <c r="F153" s="191"/>
      <c r="K153" s="227"/>
    </row>
    <row r="154" spans="3:11">
      <c r="C154" s="191"/>
      <c r="D154" s="191"/>
      <c r="E154" s="191"/>
      <c r="F154" s="191"/>
      <c r="K154" s="227"/>
    </row>
    <row r="155" spans="3:11">
      <c r="C155" s="191"/>
      <c r="D155" s="191"/>
      <c r="E155" s="191"/>
      <c r="F155" s="191"/>
      <c r="K155" s="227"/>
    </row>
    <row r="156" spans="3:11">
      <c r="C156" s="191"/>
      <c r="D156" s="191"/>
      <c r="E156" s="191"/>
      <c r="F156" s="191"/>
      <c r="K156" s="227"/>
    </row>
    <row r="157" spans="3:11">
      <c r="C157" s="191"/>
      <c r="D157" s="191"/>
      <c r="E157" s="191"/>
      <c r="F157" s="191"/>
      <c r="K157" s="227"/>
    </row>
    <row r="158" spans="3:11">
      <c r="C158" s="191"/>
      <c r="D158" s="191"/>
      <c r="E158" s="191"/>
      <c r="F158" s="191"/>
      <c r="K158" s="227"/>
    </row>
    <row r="159" spans="3:11">
      <c r="C159" s="191"/>
      <c r="D159" s="191"/>
      <c r="E159" s="191"/>
      <c r="F159" s="191"/>
      <c r="K159" s="227"/>
    </row>
    <row r="160" spans="3:11">
      <c r="C160" s="191"/>
      <c r="D160" s="191"/>
      <c r="E160" s="191"/>
      <c r="F160" s="191"/>
      <c r="K160" s="227"/>
    </row>
    <row r="161" spans="3:11">
      <c r="C161" s="191"/>
      <c r="D161" s="191"/>
      <c r="E161" s="191"/>
      <c r="F161" s="191"/>
      <c r="K161" s="227"/>
    </row>
    <row r="162" spans="3:11">
      <c r="C162" s="191"/>
      <c r="D162" s="191"/>
      <c r="E162" s="191"/>
      <c r="F162" s="191"/>
      <c r="K162" s="227"/>
    </row>
    <row r="163" spans="3:11">
      <c r="C163" s="191"/>
      <c r="D163" s="191"/>
      <c r="E163" s="191"/>
      <c r="F163" s="191"/>
      <c r="K163" s="227"/>
    </row>
    <row r="164" spans="3:11">
      <c r="C164" s="191"/>
      <c r="D164" s="191"/>
      <c r="E164" s="191"/>
      <c r="F164" s="191"/>
      <c r="K164" s="227"/>
    </row>
    <row r="165" spans="3:11">
      <c r="C165" s="191"/>
      <c r="D165" s="191"/>
      <c r="E165" s="191"/>
      <c r="F165" s="191"/>
      <c r="K165" s="227"/>
    </row>
    <row r="166" spans="3:11">
      <c r="C166" s="191"/>
      <c r="D166" s="191"/>
      <c r="E166" s="191"/>
      <c r="F166" s="191"/>
      <c r="K166" s="227"/>
    </row>
    <row r="167" spans="3:11">
      <c r="C167" s="191"/>
      <c r="D167" s="191"/>
      <c r="E167" s="191"/>
      <c r="F167" s="191"/>
      <c r="K167" s="227"/>
    </row>
    <row r="168" spans="3:11">
      <c r="C168" s="191"/>
      <c r="D168" s="191"/>
      <c r="E168" s="191"/>
      <c r="F168" s="191"/>
      <c r="K168" s="227"/>
    </row>
    <row r="169" spans="3:11">
      <c r="C169" s="191"/>
      <c r="D169" s="191"/>
      <c r="E169" s="191"/>
      <c r="F169" s="191"/>
      <c r="K169" s="227"/>
    </row>
    <row r="170" spans="3:11">
      <c r="C170" s="191"/>
      <c r="D170" s="191"/>
      <c r="E170" s="191"/>
      <c r="F170" s="191"/>
      <c r="K170" s="227"/>
    </row>
    <row r="171" spans="3:11">
      <c r="C171" s="191"/>
      <c r="D171" s="191"/>
      <c r="E171" s="191"/>
      <c r="F171" s="191"/>
      <c r="K171" s="227"/>
    </row>
    <row r="172" spans="3:11">
      <c r="C172" s="191"/>
      <c r="D172" s="191"/>
      <c r="E172" s="191"/>
      <c r="F172" s="191"/>
      <c r="K172" s="227"/>
    </row>
    <row r="173" spans="3:11">
      <c r="C173" s="191"/>
      <c r="D173" s="191"/>
      <c r="E173" s="191"/>
      <c r="F173" s="191"/>
      <c r="K173" s="227"/>
    </row>
    <row r="174" spans="3:11">
      <c r="C174" s="191"/>
      <c r="D174" s="191"/>
      <c r="E174" s="191"/>
      <c r="F174" s="191"/>
      <c r="K174" s="227"/>
    </row>
    <row r="175" spans="3:11">
      <c r="C175" s="191"/>
      <c r="D175" s="191"/>
      <c r="E175" s="191"/>
      <c r="F175" s="191"/>
      <c r="K175" s="227"/>
    </row>
    <row r="176" spans="3:11">
      <c r="C176" s="191"/>
      <c r="D176" s="191"/>
      <c r="E176" s="191"/>
      <c r="F176" s="191"/>
      <c r="K176" s="227"/>
    </row>
    <row r="177" spans="3:11">
      <c r="C177" s="191"/>
      <c r="D177" s="191"/>
      <c r="E177" s="191"/>
      <c r="F177" s="191"/>
      <c r="K177" s="227"/>
    </row>
    <row r="178" spans="3:11">
      <c r="C178" s="191"/>
      <c r="D178" s="191"/>
      <c r="E178" s="191"/>
      <c r="F178" s="191"/>
      <c r="K178" s="227"/>
    </row>
    <row r="179" spans="3:11">
      <c r="C179" s="191"/>
      <c r="D179" s="191"/>
      <c r="E179" s="191"/>
      <c r="F179" s="191"/>
      <c r="K179" s="227"/>
    </row>
    <row r="180" spans="3:11">
      <c r="C180" s="191"/>
      <c r="D180" s="191"/>
      <c r="E180" s="191"/>
      <c r="F180" s="191"/>
      <c r="K180" s="227"/>
    </row>
    <row r="181" spans="3:11">
      <c r="C181" s="191"/>
      <c r="D181" s="191"/>
      <c r="E181" s="191"/>
      <c r="F181" s="191"/>
      <c r="K181" s="227"/>
    </row>
    <row r="182" spans="3:11">
      <c r="C182" s="191"/>
      <c r="D182" s="191"/>
      <c r="E182" s="191"/>
      <c r="F182" s="191"/>
      <c r="K182" s="227"/>
    </row>
    <row r="183" spans="3:11">
      <c r="C183" s="191"/>
      <c r="D183" s="191"/>
      <c r="E183" s="191"/>
      <c r="F183" s="191"/>
      <c r="K183" s="227"/>
    </row>
    <row r="184" spans="3:11">
      <c r="C184" s="191"/>
      <c r="D184" s="191"/>
      <c r="E184" s="191"/>
      <c r="F184" s="191"/>
      <c r="K184" s="227"/>
    </row>
    <row r="185" spans="3:11">
      <c r="C185" s="191"/>
      <c r="D185" s="191"/>
      <c r="E185" s="191"/>
      <c r="F185" s="191"/>
      <c r="K185" s="227"/>
    </row>
    <row r="186" spans="3:11">
      <c r="C186" s="191"/>
      <c r="D186" s="191"/>
      <c r="E186" s="191"/>
      <c r="F186" s="191"/>
      <c r="K186" s="227"/>
    </row>
    <row r="187" spans="3:11">
      <c r="C187" s="191"/>
      <c r="D187" s="191"/>
      <c r="E187" s="191"/>
      <c r="F187" s="191"/>
      <c r="K187" s="227"/>
    </row>
    <row r="188" spans="3:11">
      <c r="C188" s="191"/>
      <c r="D188" s="191"/>
      <c r="E188" s="191"/>
      <c r="F188" s="191"/>
      <c r="K188" s="227"/>
    </row>
    <row r="189" spans="3:11">
      <c r="C189" s="191"/>
      <c r="D189" s="191"/>
      <c r="E189" s="191"/>
      <c r="F189" s="191"/>
      <c r="K189" s="227"/>
    </row>
    <row r="190" spans="3:11">
      <c r="C190" s="191"/>
      <c r="D190" s="191"/>
      <c r="E190" s="191"/>
      <c r="F190" s="191"/>
      <c r="K190" s="227"/>
    </row>
    <row r="191" spans="3:11">
      <c r="C191" s="191"/>
      <c r="D191" s="191"/>
      <c r="E191" s="191"/>
      <c r="F191" s="191"/>
      <c r="K191" s="227"/>
    </row>
    <row r="192" spans="3:11">
      <c r="C192" s="191"/>
      <c r="D192" s="191"/>
      <c r="E192" s="191"/>
      <c r="F192" s="191"/>
      <c r="K192" s="227"/>
    </row>
    <row r="193" spans="3:11">
      <c r="C193" s="191"/>
      <c r="D193" s="191"/>
      <c r="E193" s="191"/>
      <c r="F193" s="191"/>
      <c r="K193" s="227"/>
    </row>
    <row r="194" spans="3:11">
      <c r="C194" s="191"/>
      <c r="D194" s="191"/>
      <c r="E194" s="191"/>
      <c r="F194" s="191"/>
      <c r="K194" s="227"/>
    </row>
    <row r="195" spans="3:11">
      <c r="C195" s="191"/>
      <c r="D195" s="191"/>
      <c r="E195" s="191"/>
      <c r="F195" s="191"/>
      <c r="K195" s="227"/>
    </row>
    <row r="196" spans="3:11">
      <c r="C196" s="191"/>
      <c r="D196" s="191"/>
      <c r="E196" s="191"/>
      <c r="F196" s="191"/>
      <c r="K196" s="227"/>
    </row>
    <row r="197" spans="3:11">
      <c r="C197" s="191"/>
      <c r="D197" s="191"/>
      <c r="E197" s="191"/>
      <c r="F197" s="191"/>
      <c r="K197" s="227"/>
    </row>
    <row r="198" spans="3:11">
      <c r="C198" s="191"/>
      <c r="D198" s="191"/>
      <c r="E198" s="191"/>
      <c r="F198" s="191"/>
      <c r="K198" s="227"/>
    </row>
    <row r="199" spans="3:11">
      <c r="C199" s="191"/>
      <c r="D199" s="191"/>
      <c r="E199" s="191"/>
      <c r="F199" s="191"/>
      <c r="K199" s="227"/>
    </row>
    <row r="200" spans="3:11">
      <c r="C200" s="191"/>
      <c r="D200" s="191"/>
      <c r="E200" s="191"/>
      <c r="F200" s="191"/>
      <c r="K200" s="227"/>
    </row>
    <row r="201" spans="3:11">
      <c r="C201" s="191"/>
      <c r="D201" s="191"/>
      <c r="E201" s="191"/>
      <c r="F201" s="191"/>
      <c r="K201" s="227"/>
    </row>
    <row r="202" spans="3:11">
      <c r="C202" s="191"/>
      <c r="D202" s="191"/>
      <c r="E202" s="191"/>
      <c r="F202" s="191"/>
      <c r="K202" s="227"/>
    </row>
    <row r="203" spans="3:11">
      <c r="C203" s="191"/>
      <c r="D203" s="191"/>
      <c r="E203" s="191"/>
      <c r="F203" s="191"/>
      <c r="K203" s="227"/>
    </row>
    <row r="204" spans="3:11">
      <c r="C204" s="191"/>
      <c r="D204" s="191"/>
      <c r="E204" s="191"/>
      <c r="F204" s="191"/>
      <c r="K204" s="227"/>
    </row>
    <row r="205" spans="3:11">
      <c r="C205" s="191"/>
      <c r="D205" s="191"/>
      <c r="E205" s="191"/>
      <c r="F205" s="191"/>
      <c r="K205" s="227"/>
    </row>
    <row r="206" spans="3:11">
      <c r="C206" s="191"/>
      <c r="D206" s="191"/>
      <c r="E206" s="191"/>
      <c r="F206" s="191"/>
      <c r="K206" s="227"/>
    </row>
    <row r="207" spans="3:11">
      <c r="C207" s="191"/>
      <c r="D207" s="191"/>
      <c r="E207" s="191"/>
      <c r="F207" s="191"/>
      <c r="K207" s="227"/>
    </row>
    <row r="208" spans="3:11">
      <c r="C208" s="191"/>
      <c r="D208" s="191"/>
      <c r="E208" s="191"/>
      <c r="F208" s="191"/>
      <c r="K208" s="227"/>
    </row>
    <row r="209" spans="3:11">
      <c r="C209" s="191"/>
      <c r="D209" s="191"/>
      <c r="E209" s="191"/>
      <c r="F209" s="191"/>
      <c r="K209" s="227"/>
    </row>
    <row r="210" spans="3:11">
      <c r="C210" s="191"/>
      <c r="D210" s="191"/>
      <c r="E210" s="191"/>
      <c r="F210" s="191"/>
      <c r="K210" s="227"/>
    </row>
    <row r="211" spans="3:11">
      <c r="C211" s="191"/>
      <c r="D211" s="191"/>
      <c r="E211" s="191"/>
      <c r="F211" s="191"/>
      <c r="K211" s="227"/>
    </row>
    <row r="212" spans="3:11">
      <c r="C212" s="191"/>
      <c r="D212" s="191"/>
      <c r="E212" s="191"/>
      <c r="F212" s="191"/>
      <c r="K212" s="227"/>
    </row>
    <row r="213" spans="3:11">
      <c r="C213" s="191"/>
      <c r="D213" s="191"/>
      <c r="E213" s="191"/>
      <c r="F213" s="191"/>
      <c r="K213" s="227"/>
    </row>
    <row r="214" spans="3:11">
      <c r="C214" s="191"/>
      <c r="D214" s="191"/>
      <c r="E214" s="191"/>
      <c r="F214" s="191"/>
      <c r="K214" s="227"/>
    </row>
    <row r="215" spans="3:11">
      <c r="C215" s="191"/>
      <c r="D215" s="191"/>
      <c r="E215" s="191"/>
      <c r="F215" s="191"/>
      <c r="K215" s="227"/>
    </row>
    <row r="216" spans="3:11">
      <c r="C216" s="191"/>
      <c r="D216" s="191"/>
      <c r="E216" s="191"/>
      <c r="F216" s="191"/>
      <c r="K216" s="227"/>
    </row>
    <row r="217" spans="3:11">
      <c r="C217" s="191"/>
      <c r="D217" s="191"/>
      <c r="E217" s="191"/>
      <c r="F217" s="191"/>
      <c r="K217" s="227"/>
    </row>
    <row r="218" spans="3:11">
      <c r="C218" s="191"/>
      <c r="D218" s="191"/>
      <c r="E218" s="191"/>
      <c r="F218" s="191"/>
      <c r="K218" s="227"/>
    </row>
  </sheetData>
  <phoneticPr fontId="29" type="noConversion"/>
  <conditionalFormatting sqref="G4">
    <cfRule type="cellIs" dxfId="1" priority="1" operator="equal">
      <formula>"yes"</formula>
    </cfRule>
    <cfRule type="cellIs" dxfId="0" priority="2" operator="equal">
      <formula>"no"</formula>
    </cfRule>
  </conditionalFormatting>
  <hyperlinks>
    <hyperlink ref="K7" r:id="rId1" xr:uid="{00000000-0004-0000-0700-000000000000}"/>
    <hyperlink ref="K4" r:id="rId2" xr:uid="{00000000-0004-0000-0700-000001000000}"/>
    <hyperlink ref="K11" r:id="rId3" xr:uid="{00000000-0004-0000-0700-000002000000}"/>
    <hyperlink ref="K15" r:id="rId4" xr:uid="{00000000-0004-0000-0700-000003000000}"/>
  </hyperlinks>
  <pageMargins left="0.7" right="0.7" top="0.75" bottom="0.75" header="0" footer="0"/>
  <pageSetup orientation="portrait" r:id="rId5"/>
  <drawing r:id="rId6"/>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sheetPr>
  <dimension ref="A1:AJ240"/>
  <sheetViews>
    <sheetView topLeftCell="A23" zoomScaleNormal="100" workbookViewId="0">
      <selection activeCell="F40" sqref="F40"/>
    </sheetView>
  </sheetViews>
  <sheetFormatPr baseColWidth="10" defaultColWidth="12.6640625" defaultRowHeight="15"/>
  <cols>
    <col min="1" max="1" width="5.6640625" style="91" customWidth="1"/>
    <col min="2" max="2" width="5.5" style="91" customWidth="1"/>
    <col min="3" max="3" width="14.1640625" style="160" customWidth="1"/>
    <col min="4" max="4" width="10" style="160" customWidth="1"/>
    <col min="5" max="5" width="13.5" style="160" customWidth="1"/>
    <col min="6" max="6" width="20.5" style="160" customWidth="1"/>
    <col min="7" max="10" width="10" style="91" customWidth="1"/>
    <col min="11" max="11" width="30.6640625" style="160" customWidth="1"/>
    <col min="12" max="12" width="67.33203125" style="160" customWidth="1"/>
    <col min="13" max="23" width="10" style="160" customWidth="1"/>
    <col min="24" max="16384" width="12.6640625" style="160"/>
  </cols>
  <sheetData>
    <row r="1" spans="1:36">
      <c r="A1" s="79"/>
      <c r="B1" s="84">
        <v>2024</v>
      </c>
      <c r="C1" s="153"/>
      <c r="D1" s="153"/>
      <c r="E1" s="153"/>
      <c r="F1" s="153"/>
      <c r="G1" s="79"/>
      <c r="H1" s="79"/>
      <c r="I1" s="79"/>
      <c r="J1" s="110"/>
      <c r="K1" s="153"/>
      <c r="L1" s="151"/>
    </row>
    <row r="2" spans="1:36">
      <c r="A2" s="230"/>
      <c r="B2" s="231" t="s">
        <v>182</v>
      </c>
      <c r="C2" s="232" t="s">
        <v>183</v>
      </c>
      <c r="D2" s="232" t="s">
        <v>4</v>
      </c>
      <c r="E2" s="232" t="s">
        <v>185</v>
      </c>
      <c r="F2" s="232" t="s">
        <v>5</v>
      </c>
      <c r="G2" s="231" t="s">
        <v>186</v>
      </c>
      <c r="H2" s="231" t="s">
        <v>187</v>
      </c>
      <c r="I2" s="231" t="s">
        <v>188</v>
      </c>
      <c r="J2" s="233" t="s">
        <v>189</v>
      </c>
      <c r="K2" s="232" t="s">
        <v>7</v>
      </c>
      <c r="L2" s="59" t="s">
        <v>194</v>
      </c>
      <c r="M2" s="234"/>
      <c r="N2" s="234"/>
      <c r="O2" s="234"/>
      <c r="P2" s="234"/>
      <c r="Q2" s="234"/>
      <c r="R2" s="234"/>
      <c r="S2" s="234"/>
      <c r="T2" s="234"/>
      <c r="U2" s="234"/>
      <c r="V2" s="234"/>
      <c r="W2" s="234"/>
      <c r="X2" s="234"/>
      <c r="Y2" s="234"/>
      <c r="Z2" s="234"/>
      <c r="AA2" s="234"/>
      <c r="AB2" s="234"/>
      <c r="AC2" s="234"/>
      <c r="AD2" s="234"/>
      <c r="AE2" s="234"/>
      <c r="AF2" s="234"/>
      <c r="AG2" s="234"/>
      <c r="AH2" s="234"/>
      <c r="AI2" s="234"/>
      <c r="AJ2" s="234"/>
    </row>
    <row r="3" spans="1:36">
      <c r="A3" s="235" t="s">
        <v>195</v>
      </c>
      <c r="B3" s="236" t="s">
        <v>102</v>
      </c>
      <c r="C3" s="275" t="s">
        <v>627</v>
      </c>
      <c r="D3" s="206" t="s">
        <v>151</v>
      </c>
      <c r="E3" s="206" t="s">
        <v>152</v>
      </c>
      <c r="F3" s="206" t="s">
        <v>153</v>
      </c>
      <c r="G3" s="203" t="s">
        <v>38</v>
      </c>
      <c r="H3" s="237" t="s">
        <v>46</v>
      </c>
      <c r="I3" s="237" t="s">
        <v>23</v>
      </c>
      <c r="J3" s="238" t="s">
        <v>370</v>
      </c>
      <c r="K3" s="169" t="s">
        <v>154</v>
      </c>
      <c r="L3" s="239" t="s">
        <v>538</v>
      </c>
      <c r="M3" s="234"/>
      <c r="N3" s="234"/>
      <c r="O3" s="234"/>
      <c r="P3" s="234"/>
      <c r="Q3" s="234"/>
      <c r="R3" s="234"/>
      <c r="S3" s="234"/>
      <c r="T3" s="234"/>
      <c r="U3" s="234"/>
      <c r="V3" s="234"/>
      <c r="W3" s="234"/>
      <c r="X3" s="234"/>
      <c r="Y3" s="234"/>
      <c r="Z3" s="234"/>
      <c r="AA3" s="234"/>
      <c r="AB3" s="234"/>
      <c r="AC3" s="234"/>
      <c r="AD3" s="234"/>
      <c r="AE3" s="234"/>
      <c r="AF3" s="234"/>
      <c r="AG3" s="234"/>
      <c r="AH3" s="234"/>
      <c r="AI3" s="234"/>
      <c r="AJ3" s="234"/>
    </row>
    <row r="4" spans="1:36">
      <c r="A4" s="235">
        <v>1</v>
      </c>
      <c r="B4" s="448" t="s">
        <v>102</v>
      </c>
      <c r="C4" s="449" t="s">
        <v>537</v>
      </c>
      <c r="D4" s="450" t="s">
        <v>539</v>
      </c>
      <c r="E4" s="439" t="s">
        <v>540</v>
      </c>
      <c r="F4" s="439" t="s">
        <v>136</v>
      </c>
      <c r="G4" s="242" t="s">
        <v>11</v>
      </c>
      <c r="H4" s="242" t="s">
        <v>199</v>
      </c>
      <c r="I4" s="242" t="s">
        <v>23</v>
      </c>
      <c r="J4" s="242" t="s">
        <v>225</v>
      </c>
      <c r="K4" s="277" t="s">
        <v>541</v>
      </c>
      <c r="L4" s="240" t="s">
        <v>542</v>
      </c>
      <c r="M4" s="234"/>
      <c r="N4" s="234"/>
      <c r="O4" s="234"/>
      <c r="P4" s="234"/>
      <c r="Q4" s="234"/>
      <c r="R4" s="234"/>
      <c r="S4" s="234"/>
      <c r="T4" s="234"/>
      <c r="U4" s="234"/>
      <c r="V4" s="234"/>
      <c r="W4" s="234"/>
      <c r="X4" s="234"/>
      <c r="Y4" s="234"/>
      <c r="Z4" s="234"/>
      <c r="AA4" s="234"/>
      <c r="AB4" s="234"/>
      <c r="AC4" s="234"/>
      <c r="AD4" s="234"/>
      <c r="AE4" s="234"/>
      <c r="AF4" s="234"/>
      <c r="AG4" s="234"/>
      <c r="AH4" s="234"/>
      <c r="AI4" s="234"/>
      <c r="AJ4" s="234"/>
    </row>
    <row r="5" spans="1:36">
      <c r="A5" s="235">
        <v>2</v>
      </c>
      <c r="B5" s="448" t="s">
        <v>102</v>
      </c>
      <c r="C5" s="449" t="s">
        <v>537</v>
      </c>
      <c r="D5" s="451" t="s">
        <v>543</v>
      </c>
      <c r="E5" s="452" t="s">
        <v>544</v>
      </c>
      <c r="F5" s="452" t="s">
        <v>545</v>
      </c>
      <c r="G5" s="242" t="s">
        <v>11</v>
      </c>
      <c r="H5" s="242" t="s">
        <v>111</v>
      </c>
      <c r="I5" s="242" t="s">
        <v>8</v>
      </c>
      <c r="J5" s="242" t="s">
        <v>111</v>
      </c>
      <c r="K5" s="277" t="s">
        <v>546</v>
      </c>
      <c r="L5" s="240"/>
      <c r="M5" s="234"/>
      <c r="N5" s="234"/>
      <c r="O5" s="234"/>
      <c r="P5" s="234"/>
      <c r="Q5" s="234"/>
      <c r="R5" s="234"/>
      <c r="S5" s="234"/>
      <c r="T5" s="234"/>
      <c r="U5" s="234"/>
      <c r="V5" s="234"/>
      <c r="W5" s="234"/>
      <c r="X5" s="234"/>
      <c r="Y5" s="234"/>
      <c r="Z5" s="234"/>
      <c r="AA5" s="234"/>
      <c r="AB5" s="234"/>
      <c r="AC5" s="234"/>
      <c r="AD5" s="234"/>
      <c r="AE5" s="234"/>
      <c r="AF5" s="234"/>
      <c r="AG5" s="234"/>
      <c r="AH5" s="234"/>
      <c r="AI5" s="234"/>
      <c r="AJ5" s="234"/>
    </row>
    <row r="6" spans="1:36">
      <c r="A6" s="235">
        <v>3</v>
      </c>
      <c r="B6" s="448" t="s">
        <v>102</v>
      </c>
      <c r="C6" s="449" t="s">
        <v>537</v>
      </c>
      <c r="D6" s="450" t="s">
        <v>547</v>
      </c>
      <c r="E6" s="439" t="s">
        <v>548</v>
      </c>
      <c r="F6" s="439" t="s">
        <v>311</v>
      </c>
      <c r="G6" s="242" t="s">
        <v>11</v>
      </c>
      <c r="H6" s="242" t="s">
        <v>199</v>
      </c>
      <c r="I6" s="242" t="s">
        <v>23</v>
      </c>
      <c r="J6" s="242" t="s">
        <v>204</v>
      </c>
      <c r="K6" s="277" t="s">
        <v>549</v>
      </c>
      <c r="L6" s="240" t="s">
        <v>550</v>
      </c>
      <c r="M6" s="234"/>
      <c r="N6" s="241"/>
      <c r="O6" s="234"/>
      <c r="P6" s="234"/>
      <c r="Q6" s="234"/>
      <c r="R6" s="234"/>
      <c r="S6" s="234"/>
      <c r="T6" s="234"/>
      <c r="U6" s="234"/>
      <c r="V6" s="234"/>
      <c r="W6" s="234"/>
      <c r="X6" s="234"/>
      <c r="Y6" s="234"/>
      <c r="Z6" s="234"/>
      <c r="AA6" s="234"/>
      <c r="AB6" s="234"/>
      <c r="AC6" s="234"/>
      <c r="AD6" s="234"/>
      <c r="AE6" s="234"/>
      <c r="AF6" s="234"/>
      <c r="AG6" s="234"/>
      <c r="AH6" s="234"/>
      <c r="AI6" s="234"/>
      <c r="AJ6" s="234"/>
    </row>
    <row r="7" spans="1:36">
      <c r="A7" s="235">
        <v>4</v>
      </c>
      <c r="B7" s="448" t="s">
        <v>102</v>
      </c>
      <c r="C7" s="449" t="s">
        <v>537</v>
      </c>
      <c r="D7" s="450" t="s">
        <v>551</v>
      </c>
      <c r="E7" s="450" t="s">
        <v>552</v>
      </c>
      <c r="F7" s="450" t="s">
        <v>54</v>
      </c>
      <c r="G7" s="244" t="s">
        <v>11</v>
      </c>
      <c r="H7" s="244" t="s">
        <v>111</v>
      </c>
      <c r="I7" s="244" t="s">
        <v>23</v>
      </c>
      <c r="J7" s="244" t="s">
        <v>196</v>
      </c>
      <c r="K7" s="277" t="s">
        <v>553</v>
      </c>
      <c r="L7" s="245" t="s">
        <v>554</v>
      </c>
      <c r="M7" s="234"/>
      <c r="O7" s="234"/>
      <c r="P7" s="234"/>
      <c r="Q7" s="234"/>
      <c r="R7" s="234"/>
      <c r="S7" s="234"/>
      <c r="T7" s="234"/>
      <c r="U7" s="234"/>
      <c r="V7" s="234"/>
      <c r="W7" s="234"/>
      <c r="X7" s="234"/>
      <c r="Y7" s="234"/>
      <c r="Z7" s="234"/>
      <c r="AA7" s="234"/>
      <c r="AB7" s="234"/>
      <c r="AC7" s="234"/>
      <c r="AD7" s="234"/>
      <c r="AE7" s="234"/>
      <c r="AF7" s="234"/>
      <c r="AG7" s="234"/>
      <c r="AH7" s="234"/>
      <c r="AI7" s="234"/>
      <c r="AJ7" s="234"/>
    </row>
    <row r="8" spans="1:36">
      <c r="A8" s="235">
        <v>5</v>
      </c>
      <c r="B8" s="448" t="s">
        <v>102</v>
      </c>
      <c r="C8" s="449" t="s">
        <v>537</v>
      </c>
      <c r="D8" s="450" t="s">
        <v>555</v>
      </c>
      <c r="E8" s="439" t="s">
        <v>556</v>
      </c>
      <c r="F8" s="439" t="s">
        <v>557</v>
      </c>
      <c r="G8" s="242" t="s">
        <v>38</v>
      </c>
      <c r="H8" s="242" t="s">
        <v>111</v>
      </c>
      <c r="I8" s="242" t="s">
        <v>23</v>
      </c>
      <c r="J8" s="242" t="s">
        <v>111</v>
      </c>
      <c r="K8" s="277" t="s">
        <v>558</v>
      </c>
      <c r="L8" s="240" t="s">
        <v>640</v>
      </c>
      <c r="M8" s="234"/>
      <c r="N8" s="234"/>
      <c r="O8" s="234"/>
      <c r="P8" s="234"/>
      <c r="Q8" s="234"/>
      <c r="R8" s="234"/>
      <c r="S8" s="234"/>
      <c r="T8" s="234"/>
      <c r="U8" s="234"/>
      <c r="V8" s="234"/>
      <c r="W8" s="234"/>
      <c r="X8" s="234"/>
      <c r="Y8" s="234"/>
      <c r="Z8" s="234"/>
      <c r="AA8" s="234"/>
      <c r="AB8" s="234"/>
      <c r="AC8" s="234"/>
      <c r="AD8" s="234"/>
      <c r="AE8" s="234"/>
      <c r="AF8" s="234"/>
      <c r="AG8" s="234"/>
      <c r="AH8" s="234"/>
      <c r="AI8" s="234"/>
      <c r="AJ8" s="234"/>
    </row>
    <row r="9" spans="1:36">
      <c r="A9" s="235">
        <v>6</v>
      </c>
      <c r="B9" s="448" t="s">
        <v>102</v>
      </c>
      <c r="C9" s="449" t="s">
        <v>537</v>
      </c>
      <c r="D9" s="451" t="s">
        <v>394</v>
      </c>
      <c r="E9" s="451" t="s">
        <v>559</v>
      </c>
      <c r="F9" s="451" t="s">
        <v>560</v>
      </c>
      <c r="G9" s="244" t="s">
        <v>11</v>
      </c>
      <c r="H9" s="244" t="s">
        <v>46</v>
      </c>
      <c r="I9" s="244" t="s">
        <v>23</v>
      </c>
      <c r="J9" s="244" t="s">
        <v>370</v>
      </c>
      <c r="K9" s="277" t="s">
        <v>561</v>
      </c>
      <c r="L9" s="246" t="s">
        <v>635</v>
      </c>
      <c r="M9" s="234"/>
      <c r="N9" s="234"/>
      <c r="O9" s="234"/>
      <c r="P9" s="234"/>
      <c r="Q9" s="234"/>
      <c r="R9" s="234"/>
      <c r="S9" s="234"/>
      <c r="T9" s="234"/>
      <c r="U9" s="234"/>
      <c r="V9" s="234"/>
      <c r="W9" s="234"/>
      <c r="X9" s="234"/>
      <c r="Y9" s="234"/>
      <c r="Z9" s="234"/>
      <c r="AA9" s="234"/>
      <c r="AB9" s="234"/>
      <c r="AC9" s="234"/>
      <c r="AD9" s="234"/>
      <c r="AE9" s="234"/>
      <c r="AF9" s="234"/>
      <c r="AG9" s="234"/>
      <c r="AH9" s="234"/>
      <c r="AI9" s="234"/>
      <c r="AJ9" s="234"/>
    </row>
    <row r="10" spans="1:36" ht="16">
      <c r="A10" s="235">
        <v>7</v>
      </c>
      <c r="B10" s="448" t="s">
        <v>102</v>
      </c>
      <c r="C10" s="449" t="s">
        <v>537</v>
      </c>
      <c r="D10" s="451" t="s">
        <v>562</v>
      </c>
      <c r="E10" s="452" t="s">
        <v>563</v>
      </c>
      <c r="F10" s="453" t="s">
        <v>69</v>
      </c>
      <c r="G10" s="242" t="s">
        <v>21</v>
      </c>
      <c r="H10" s="242" t="s">
        <v>46</v>
      </c>
      <c r="I10" s="242" t="s">
        <v>23</v>
      </c>
      <c r="J10" s="242" t="s">
        <v>564</v>
      </c>
      <c r="K10" s="277" t="s">
        <v>565</v>
      </c>
      <c r="L10" s="240" t="s">
        <v>641</v>
      </c>
      <c r="M10" s="234"/>
      <c r="N10" s="234"/>
      <c r="O10" s="234"/>
      <c r="P10" s="234"/>
      <c r="Q10" s="234"/>
      <c r="R10" s="234"/>
      <c r="S10" s="234"/>
      <c r="T10" s="234"/>
      <c r="U10" s="234"/>
      <c r="V10" s="234"/>
      <c r="W10" s="234"/>
      <c r="X10" s="234"/>
      <c r="Y10" s="234"/>
      <c r="Z10" s="234"/>
      <c r="AA10" s="234"/>
      <c r="AB10" s="234"/>
      <c r="AC10" s="234"/>
      <c r="AD10" s="234"/>
      <c r="AE10" s="234"/>
      <c r="AF10" s="234"/>
      <c r="AG10" s="234"/>
      <c r="AH10" s="234"/>
      <c r="AI10" s="234"/>
      <c r="AJ10" s="234"/>
    </row>
    <row r="11" spans="1:36" ht="16">
      <c r="A11" s="235">
        <v>8</v>
      </c>
      <c r="B11" s="448" t="s">
        <v>102</v>
      </c>
      <c r="C11" s="449" t="s">
        <v>537</v>
      </c>
      <c r="D11" s="451" t="s">
        <v>642</v>
      </c>
      <c r="E11" s="452" t="s">
        <v>566</v>
      </c>
      <c r="F11" s="453" t="s">
        <v>643</v>
      </c>
      <c r="G11" s="242" t="s">
        <v>644</v>
      </c>
      <c r="H11" s="242" t="s">
        <v>645</v>
      </c>
      <c r="I11" s="242" t="s">
        <v>646</v>
      </c>
      <c r="J11" s="242" t="s">
        <v>567</v>
      </c>
      <c r="K11" s="277" t="s">
        <v>647</v>
      </c>
      <c r="L11" s="247" t="s">
        <v>568</v>
      </c>
      <c r="M11" s="234"/>
      <c r="N11" s="234"/>
      <c r="O11" s="234"/>
      <c r="P11" s="234"/>
      <c r="Q11" s="234"/>
      <c r="R11" s="234"/>
      <c r="S11" s="234"/>
      <c r="T11" s="234"/>
      <c r="U11" s="234"/>
      <c r="V11" s="234"/>
      <c r="W11" s="234"/>
      <c r="X11" s="234"/>
      <c r="Y11" s="234"/>
      <c r="Z11" s="234"/>
      <c r="AA11" s="234"/>
      <c r="AB11" s="234"/>
      <c r="AC11" s="234"/>
      <c r="AD11" s="234"/>
      <c r="AE11" s="234"/>
      <c r="AF11" s="234"/>
      <c r="AG11" s="234"/>
      <c r="AH11" s="234"/>
      <c r="AI11" s="234"/>
      <c r="AJ11" s="234"/>
    </row>
    <row r="12" spans="1:36" ht="16">
      <c r="A12" s="235">
        <v>9</v>
      </c>
      <c r="B12" s="485" t="s">
        <v>102</v>
      </c>
      <c r="C12" s="486" t="s">
        <v>1027</v>
      </c>
      <c r="D12" s="243" t="s">
        <v>578</v>
      </c>
      <c r="E12" s="243" t="s">
        <v>577</v>
      </c>
      <c r="F12" s="488" t="s">
        <v>90</v>
      </c>
      <c r="G12" s="242" t="s">
        <v>11</v>
      </c>
      <c r="H12" s="242" t="s">
        <v>111</v>
      </c>
      <c r="I12" s="242" t="s">
        <v>8</v>
      </c>
      <c r="J12" s="242" t="s">
        <v>111</v>
      </c>
      <c r="K12" s="75" t="s">
        <v>579</v>
      </c>
      <c r="L12" s="247" t="s">
        <v>1028</v>
      </c>
      <c r="M12" s="234"/>
      <c r="N12" s="234"/>
      <c r="O12" s="234"/>
      <c r="P12" s="234"/>
      <c r="Q12" s="234"/>
      <c r="R12" s="234"/>
      <c r="S12" s="234"/>
      <c r="T12" s="234"/>
      <c r="U12" s="234"/>
      <c r="V12" s="234"/>
      <c r="W12" s="234"/>
      <c r="X12" s="234"/>
      <c r="Y12" s="234"/>
      <c r="Z12" s="234"/>
      <c r="AA12" s="234"/>
      <c r="AB12" s="234"/>
      <c r="AC12" s="234"/>
      <c r="AD12" s="234"/>
      <c r="AE12" s="234"/>
      <c r="AF12" s="234"/>
      <c r="AG12" s="234"/>
      <c r="AH12" s="234"/>
      <c r="AI12" s="234"/>
      <c r="AJ12" s="234"/>
    </row>
    <row r="13" spans="1:36" ht="16">
      <c r="A13" s="235">
        <v>10</v>
      </c>
      <c r="B13" s="485" t="s">
        <v>102</v>
      </c>
      <c r="C13" s="486" t="s">
        <v>1027</v>
      </c>
      <c r="D13" s="243" t="s">
        <v>1029</v>
      </c>
      <c r="E13" s="488" t="s">
        <v>1030</v>
      </c>
      <c r="F13" s="488" t="s">
        <v>1031</v>
      </c>
      <c r="G13" s="242" t="s">
        <v>11</v>
      </c>
      <c r="H13" s="242" t="s">
        <v>199</v>
      </c>
      <c r="I13" s="242" t="s">
        <v>23</v>
      </c>
      <c r="J13" s="242" t="s">
        <v>213</v>
      </c>
      <c r="K13" s="75" t="s">
        <v>1032</v>
      </c>
      <c r="L13" s="247" t="s">
        <v>1033</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row>
    <row r="14" spans="1:36" ht="16">
      <c r="A14" s="235">
        <v>11</v>
      </c>
      <c r="B14" s="485" t="s">
        <v>102</v>
      </c>
      <c r="C14" s="486" t="s">
        <v>1027</v>
      </c>
      <c r="D14" s="243" t="s">
        <v>451</v>
      </c>
      <c r="E14" s="523" t="s">
        <v>1106</v>
      </c>
      <c r="F14" s="488" t="s">
        <v>1107</v>
      </c>
      <c r="G14" s="242" t="s">
        <v>38</v>
      </c>
      <c r="H14" s="242" t="s">
        <v>46</v>
      </c>
      <c r="I14" s="242" t="s">
        <v>23</v>
      </c>
      <c r="J14" s="242" t="s">
        <v>237</v>
      </c>
      <c r="K14" s="75" t="s">
        <v>1108</v>
      </c>
      <c r="L14" s="247" t="s">
        <v>1109</v>
      </c>
      <c r="M14" s="234"/>
      <c r="N14" s="234"/>
      <c r="O14" s="234"/>
      <c r="P14" s="234"/>
      <c r="Q14" s="234"/>
      <c r="R14" s="234"/>
      <c r="S14" s="234"/>
      <c r="T14" s="234"/>
      <c r="U14" s="234"/>
      <c r="V14" s="234"/>
      <c r="W14" s="234"/>
      <c r="X14" s="234"/>
      <c r="Y14" s="234"/>
      <c r="Z14" s="234"/>
      <c r="AA14" s="234"/>
      <c r="AB14" s="234"/>
      <c r="AC14" s="234"/>
      <c r="AD14" s="234"/>
      <c r="AE14" s="234"/>
      <c r="AF14" s="234"/>
      <c r="AG14" s="234"/>
      <c r="AH14" s="234"/>
      <c r="AI14" s="234"/>
      <c r="AJ14" s="234"/>
    </row>
    <row r="15" spans="1:36">
      <c r="A15" s="235">
        <v>12</v>
      </c>
      <c r="B15" s="485" t="s">
        <v>102</v>
      </c>
      <c r="C15" s="486" t="s">
        <v>1027</v>
      </c>
      <c r="D15" s="243" t="s">
        <v>1035</v>
      </c>
      <c r="E15" s="523" t="s">
        <v>1034</v>
      </c>
      <c r="F15" s="523" t="s">
        <v>1268</v>
      </c>
      <c r="G15" s="242" t="s">
        <v>11</v>
      </c>
      <c r="H15" s="242" t="s">
        <v>111</v>
      </c>
      <c r="I15" s="242" t="s">
        <v>8</v>
      </c>
      <c r="J15" s="242" t="s">
        <v>111</v>
      </c>
      <c r="K15" s="75" t="s">
        <v>1036</v>
      </c>
      <c r="L15" s="240" t="s">
        <v>1037</v>
      </c>
      <c r="M15" s="234"/>
      <c r="N15" s="234"/>
      <c r="O15" s="234"/>
      <c r="P15" s="234"/>
      <c r="Q15" s="234"/>
      <c r="R15" s="234"/>
      <c r="S15" s="234"/>
      <c r="T15" s="234"/>
      <c r="U15" s="234"/>
      <c r="V15" s="234"/>
      <c r="W15" s="234"/>
      <c r="X15" s="234"/>
      <c r="Y15" s="234"/>
      <c r="Z15" s="234"/>
      <c r="AA15" s="234"/>
      <c r="AB15" s="234"/>
      <c r="AC15" s="234"/>
      <c r="AD15" s="234"/>
      <c r="AE15" s="234"/>
      <c r="AF15" s="234"/>
      <c r="AG15" s="234"/>
      <c r="AH15" s="234"/>
      <c r="AI15" s="234"/>
      <c r="AJ15" s="234"/>
    </row>
    <row r="16" spans="1:36">
      <c r="A16" s="235">
        <v>13</v>
      </c>
      <c r="B16" s="485" t="s">
        <v>102</v>
      </c>
      <c r="C16" s="486" t="s">
        <v>1027</v>
      </c>
      <c r="D16" s="487" t="s">
        <v>1038</v>
      </c>
      <c r="E16" s="77" t="s">
        <v>224</v>
      </c>
      <c r="F16" s="77" t="s">
        <v>1039</v>
      </c>
      <c r="G16" s="242" t="s">
        <v>38</v>
      </c>
      <c r="H16" s="242" t="s">
        <v>199</v>
      </c>
      <c r="I16" s="242" t="s">
        <v>23</v>
      </c>
      <c r="J16" s="242" t="s">
        <v>46</v>
      </c>
      <c r="K16" s="75" t="s">
        <v>1040</v>
      </c>
      <c r="L16" s="240" t="s">
        <v>1041</v>
      </c>
    </row>
    <row r="17" spans="1:11">
      <c r="A17" s="86"/>
      <c r="B17" s="86"/>
      <c r="C17" s="215"/>
      <c r="D17" s="248"/>
      <c r="E17" s="248"/>
      <c r="F17" s="248"/>
      <c r="G17" s="248"/>
      <c r="H17" s="248"/>
      <c r="I17" s="248"/>
      <c r="J17" s="248"/>
      <c r="K17" s="248"/>
    </row>
    <row r="18" spans="1:11" ht="14" customHeight="1">
      <c r="A18" s="86"/>
      <c r="B18" s="86"/>
      <c r="C18" s="223" t="s">
        <v>186</v>
      </c>
      <c r="D18" s="223" t="s">
        <v>228</v>
      </c>
      <c r="E18" s="222"/>
      <c r="F18" s="223" t="s">
        <v>187</v>
      </c>
      <c r="G18" s="87" t="s">
        <v>228</v>
      </c>
      <c r="H18" s="86"/>
      <c r="I18" s="88" t="s">
        <v>188</v>
      </c>
      <c r="J18" s="88" t="s">
        <v>228</v>
      </c>
      <c r="K18" s="215"/>
    </row>
    <row r="19" spans="1:11">
      <c r="A19" s="86"/>
      <c r="B19" s="86"/>
      <c r="C19" s="224" t="s">
        <v>21</v>
      </c>
      <c r="D19" s="90">
        <f>COUNTIF(G3:G16,"G")</f>
        <v>1</v>
      </c>
      <c r="E19" s="222"/>
      <c r="F19" s="225" t="s">
        <v>46</v>
      </c>
      <c r="G19" s="79">
        <f>COUNTIF(H3:H16,"EU")</f>
        <v>5</v>
      </c>
      <c r="H19" s="86"/>
      <c r="I19" s="69" t="s">
        <v>23</v>
      </c>
      <c r="J19" s="69">
        <f>COUNTIF(I3:I16,"M")</f>
        <v>10</v>
      </c>
      <c r="K19" s="215"/>
    </row>
    <row r="20" spans="1:11">
      <c r="A20" s="86"/>
      <c r="B20" s="86"/>
      <c r="C20" s="224" t="s">
        <v>38</v>
      </c>
      <c r="D20" s="90">
        <f>COUNTIF(G3:G16,"U")</f>
        <v>5</v>
      </c>
      <c r="E20" s="222"/>
      <c r="F20" s="225" t="s">
        <v>199</v>
      </c>
      <c r="G20" s="79">
        <f>COUNTIF(H3:H16,"Asia")</f>
        <v>4</v>
      </c>
      <c r="H20" s="86"/>
      <c r="I20" s="69" t="s">
        <v>8</v>
      </c>
      <c r="J20" s="69">
        <f>COUNTIF(I3:I16,"F")</f>
        <v>4</v>
      </c>
      <c r="K20" s="215"/>
    </row>
    <row r="21" spans="1:11">
      <c r="A21" s="86"/>
      <c r="B21" s="86"/>
      <c r="C21" s="224" t="s">
        <v>11</v>
      </c>
      <c r="D21" s="90">
        <f>COUNTIF(G3:G16,"I")</f>
        <v>8</v>
      </c>
      <c r="E21" s="222"/>
      <c r="F21" s="225" t="s">
        <v>111</v>
      </c>
      <c r="G21" s="79">
        <f>COUNTIF(H3:H16,"US")</f>
        <v>5</v>
      </c>
      <c r="H21" s="86"/>
      <c r="I21" s="69"/>
      <c r="J21" s="69"/>
      <c r="K21" s="215"/>
    </row>
    <row r="22" spans="1:11">
      <c r="A22" s="86"/>
      <c r="B22" s="86"/>
      <c r="C22" s="222"/>
      <c r="D22" s="226">
        <f>D19+D20+D21</f>
        <v>14</v>
      </c>
      <c r="E22" s="226"/>
      <c r="F22" s="226"/>
      <c r="G22" s="69">
        <f>G19+G20+G21</f>
        <v>14</v>
      </c>
      <c r="H22" s="86"/>
      <c r="I22" s="86"/>
      <c r="J22" s="86">
        <f>J19+J20+J21</f>
        <v>14</v>
      </c>
      <c r="K22" s="215"/>
    </row>
    <row r="23" spans="1:11">
      <c r="C23" s="191"/>
      <c r="D23" s="191"/>
      <c r="E23" s="191"/>
      <c r="F23" s="191"/>
      <c r="K23" s="191"/>
    </row>
    <row r="24" spans="1:11">
      <c r="C24" s="191"/>
      <c r="D24" s="191"/>
      <c r="E24" s="191"/>
      <c r="F24" s="191"/>
      <c r="K24" s="191"/>
    </row>
    <row r="25" spans="1:11">
      <c r="C25" s="191"/>
      <c r="D25" s="191"/>
      <c r="E25" s="191"/>
      <c r="F25" s="191"/>
      <c r="K25" s="191"/>
    </row>
    <row r="26" spans="1:11">
      <c r="C26" s="191"/>
      <c r="D26" s="191"/>
      <c r="E26" s="191"/>
      <c r="F26" s="191"/>
      <c r="K26" s="191"/>
    </row>
    <row r="27" spans="1:11">
      <c r="C27" s="191"/>
      <c r="D27" s="191"/>
      <c r="E27" s="191"/>
      <c r="F27" s="191"/>
      <c r="K27" s="191"/>
    </row>
    <row r="28" spans="1:11">
      <c r="C28" s="191"/>
      <c r="D28" s="191"/>
      <c r="E28" s="191"/>
      <c r="F28" s="191"/>
      <c r="K28" s="191"/>
    </row>
    <row r="29" spans="1:11">
      <c r="C29" s="191"/>
      <c r="D29" s="191"/>
      <c r="E29" s="191"/>
      <c r="F29" s="191"/>
      <c r="K29" s="191"/>
    </row>
    <row r="30" spans="1:11">
      <c r="C30" s="191"/>
      <c r="D30" s="191"/>
      <c r="E30" s="191"/>
      <c r="F30" s="191"/>
      <c r="K30" s="191"/>
    </row>
    <row r="31" spans="1:11">
      <c r="C31" s="191"/>
      <c r="D31" s="191"/>
      <c r="E31" s="191"/>
      <c r="F31" s="191"/>
      <c r="K31" s="191"/>
    </row>
    <row r="32" spans="1:11">
      <c r="C32" s="191"/>
      <c r="D32" s="191"/>
      <c r="E32" s="191"/>
      <c r="F32" s="191"/>
      <c r="K32" s="191"/>
    </row>
    <row r="33" spans="1:13">
      <c r="C33" s="191"/>
      <c r="D33" s="191"/>
      <c r="E33" s="191"/>
      <c r="F33" s="191"/>
      <c r="K33" s="191"/>
    </row>
    <row r="34" spans="1:13">
      <c r="C34" s="191"/>
      <c r="D34" s="191"/>
      <c r="E34" s="191"/>
      <c r="F34" s="191"/>
      <c r="K34" s="191"/>
    </row>
    <row r="35" spans="1:13">
      <c r="C35" s="191"/>
      <c r="D35" s="191"/>
      <c r="E35" s="191"/>
      <c r="F35" s="191"/>
      <c r="K35" s="191"/>
    </row>
    <row r="36" spans="1:13">
      <c r="A36" s="93"/>
      <c r="C36" s="249"/>
      <c r="D36" s="249"/>
      <c r="E36" s="249"/>
      <c r="F36" s="249"/>
      <c r="K36" s="250"/>
    </row>
    <row r="37" spans="1:13">
      <c r="A37" s="93"/>
      <c r="C37" s="251" t="s">
        <v>229</v>
      </c>
      <c r="D37" s="252"/>
      <c r="E37" s="252"/>
      <c r="F37" s="252"/>
      <c r="G37" s="93"/>
      <c r="H37" s="93"/>
      <c r="I37" s="93"/>
      <c r="J37" s="93"/>
      <c r="K37" s="252"/>
    </row>
    <row r="38" spans="1:13">
      <c r="A38" s="93"/>
      <c r="C38" s="151"/>
      <c r="D38" s="253" t="s">
        <v>184</v>
      </c>
      <c r="E38" s="253" t="s">
        <v>185</v>
      </c>
      <c r="F38" s="254" t="s">
        <v>5</v>
      </c>
      <c r="G38" s="95" t="s">
        <v>186</v>
      </c>
      <c r="H38" s="95" t="s">
        <v>187</v>
      </c>
      <c r="I38" s="95" t="s">
        <v>188</v>
      </c>
      <c r="J38" s="95" t="s">
        <v>189</v>
      </c>
      <c r="K38" s="253" t="s">
        <v>7</v>
      </c>
    </row>
    <row r="39" spans="1:13">
      <c r="A39" s="93"/>
      <c r="C39" s="151" t="s">
        <v>231</v>
      </c>
      <c r="D39" s="243" t="s">
        <v>569</v>
      </c>
      <c r="E39" s="243" t="s">
        <v>570</v>
      </c>
      <c r="F39" s="243" t="s">
        <v>571</v>
      </c>
      <c r="G39" s="242" t="s">
        <v>11</v>
      </c>
      <c r="H39" s="242" t="s">
        <v>572</v>
      </c>
      <c r="I39" s="242" t="s">
        <v>23</v>
      </c>
      <c r="J39" s="242" t="s">
        <v>240</v>
      </c>
      <c r="K39" s="151" t="s">
        <v>573</v>
      </c>
      <c r="M39" s="249"/>
    </row>
    <row r="40" spans="1:13">
      <c r="A40" s="93"/>
      <c r="C40" s="151" t="s">
        <v>231</v>
      </c>
      <c r="D40" s="243" t="s">
        <v>574</v>
      </c>
      <c r="E40" s="243" t="s">
        <v>575</v>
      </c>
      <c r="F40" s="243" t="s">
        <v>443</v>
      </c>
      <c r="G40" s="242" t="s">
        <v>11</v>
      </c>
      <c r="H40" s="242" t="s">
        <v>111</v>
      </c>
      <c r="I40" s="242" t="s">
        <v>23</v>
      </c>
      <c r="J40" s="242" t="s">
        <v>196</v>
      </c>
      <c r="K40" s="151" t="s">
        <v>576</v>
      </c>
      <c r="M40" s="249"/>
    </row>
    <row r="41" spans="1:13">
      <c r="A41" s="93"/>
      <c r="C41" s="151" t="s">
        <v>231</v>
      </c>
      <c r="D41" s="243" t="s">
        <v>577</v>
      </c>
      <c r="E41" s="243" t="s">
        <v>578</v>
      </c>
      <c r="F41" s="243" t="s">
        <v>90</v>
      </c>
      <c r="G41" s="242" t="s">
        <v>11</v>
      </c>
      <c r="H41" s="242" t="s">
        <v>111</v>
      </c>
      <c r="I41" s="242" t="s">
        <v>8</v>
      </c>
      <c r="J41" s="242" t="s">
        <v>196</v>
      </c>
      <c r="K41" s="75" t="s">
        <v>579</v>
      </c>
      <c r="M41" s="249"/>
    </row>
    <row r="42" spans="1:13">
      <c r="C42" s="151" t="s">
        <v>231</v>
      </c>
      <c r="D42" s="243" t="s">
        <v>551</v>
      </c>
      <c r="E42" s="243" t="s">
        <v>552</v>
      </c>
      <c r="F42" s="243" t="s">
        <v>54</v>
      </c>
      <c r="G42" s="242" t="s">
        <v>11</v>
      </c>
      <c r="H42" s="242" t="s">
        <v>111</v>
      </c>
      <c r="I42" s="242" t="s">
        <v>23</v>
      </c>
      <c r="J42" s="242" t="s">
        <v>196</v>
      </c>
      <c r="K42" s="151" t="s">
        <v>553</v>
      </c>
      <c r="M42" s="249"/>
    </row>
    <row r="43" spans="1:13">
      <c r="C43" s="191"/>
      <c r="D43" s="191"/>
      <c r="E43" s="191"/>
      <c r="F43" s="191"/>
      <c r="K43" s="191"/>
    </row>
    <row r="44" spans="1:13">
      <c r="C44" s="191"/>
      <c r="D44" s="191"/>
      <c r="E44" s="191"/>
      <c r="F44" s="191"/>
      <c r="K44" s="191"/>
    </row>
    <row r="45" spans="1:13">
      <c r="C45" s="191"/>
      <c r="D45" s="191"/>
      <c r="E45" s="191"/>
      <c r="F45" s="191"/>
      <c r="K45" s="191"/>
    </row>
    <row r="46" spans="1:13">
      <c r="C46" s="191"/>
      <c r="D46" s="191"/>
      <c r="E46" s="191"/>
      <c r="F46" s="191"/>
      <c r="K46" s="191"/>
    </row>
    <row r="47" spans="1:13">
      <c r="C47" s="191"/>
      <c r="D47" s="191"/>
      <c r="E47" s="191"/>
      <c r="F47" s="191"/>
      <c r="K47" s="191"/>
    </row>
    <row r="48" spans="1:13">
      <c r="C48" s="191"/>
      <c r="D48" s="191"/>
      <c r="E48" s="191"/>
      <c r="F48" s="191"/>
      <c r="K48" s="191"/>
    </row>
    <row r="49" spans="3:11">
      <c r="C49" s="191"/>
      <c r="D49" s="191"/>
      <c r="E49" s="191"/>
      <c r="F49" s="191"/>
      <c r="K49" s="191"/>
    </row>
    <row r="50" spans="3:11">
      <c r="C50" s="191"/>
      <c r="D50" s="191"/>
      <c r="E50" s="191"/>
      <c r="F50" s="191"/>
      <c r="K50" s="191"/>
    </row>
    <row r="51" spans="3:11">
      <c r="C51" s="191"/>
      <c r="D51" s="191"/>
      <c r="E51" s="191"/>
      <c r="F51" s="191"/>
      <c r="K51" s="191"/>
    </row>
    <row r="52" spans="3:11">
      <c r="C52" s="191"/>
      <c r="D52" s="191"/>
      <c r="E52" s="191"/>
      <c r="F52" s="191"/>
      <c r="K52" s="191"/>
    </row>
    <row r="53" spans="3:11">
      <c r="C53" s="191"/>
      <c r="D53" s="191"/>
      <c r="E53" s="191"/>
      <c r="F53" s="191"/>
      <c r="K53" s="191"/>
    </row>
    <row r="54" spans="3:11">
      <c r="C54" s="191"/>
      <c r="D54" s="191"/>
      <c r="E54" s="191"/>
      <c r="F54" s="191"/>
      <c r="K54" s="191"/>
    </row>
    <row r="55" spans="3:11">
      <c r="C55" s="191"/>
      <c r="D55" s="191"/>
      <c r="E55" s="191"/>
      <c r="F55" s="191"/>
      <c r="K55" s="191"/>
    </row>
    <row r="56" spans="3:11">
      <c r="C56" s="191"/>
      <c r="D56" s="191"/>
      <c r="E56" s="191"/>
      <c r="F56" s="191"/>
      <c r="K56" s="191"/>
    </row>
    <row r="57" spans="3:11">
      <c r="C57" s="191"/>
      <c r="D57" s="191"/>
      <c r="E57" s="191"/>
      <c r="F57" s="191"/>
      <c r="K57" s="191"/>
    </row>
    <row r="58" spans="3:11">
      <c r="C58" s="191"/>
      <c r="D58" s="191"/>
      <c r="E58" s="191"/>
      <c r="F58" s="191"/>
      <c r="K58" s="191"/>
    </row>
    <row r="59" spans="3:11">
      <c r="C59" s="191"/>
      <c r="D59" s="191"/>
      <c r="E59" s="191"/>
      <c r="F59" s="191"/>
      <c r="K59" s="191"/>
    </row>
    <row r="60" spans="3:11">
      <c r="C60" s="191"/>
      <c r="D60" s="191"/>
      <c r="E60" s="191"/>
      <c r="F60" s="191"/>
      <c r="K60" s="191"/>
    </row>
    <row r="61" spans="3:11">
      <c r="C61" s="191"/>
      <c r="D61" s="191"/>
      <c r="E61" s="191"/>
      <c r="F61" s="191"/>
      <c r="K61" s="191"/>
    </row>
    <row r="62" spans="3:11">
      <c r="C62" s="191"/>
      <c r="D62" s="191"/>
      <c r="E62" s="191"/>
      <c r="F62" s="191"/>
      <c r="K62" s="191"/>
    </row>
    <row r="63" spans="3:11">
      <c r="C63" s="191"/>
      <c r="D63" s="191"/>
      <c r="E63" s="191"/>
      <c r="F63" s="191"/>
      <c r="K63" s="191"/>
    </row>
    <row r="64" spans="3:11">
      <c r="C64" s="191"/>
      <c r="D64" s="191"/>
      <c r="E64" s="191"/>
      <c r="F64" s="191"/>
      <c r="K64" s="191"/>
    </row>
    <row r="65" spans="3:11">
      <c r="C65" s="191"/>
      <c r="D65" s="191"/>
      <c r="E65" s="191"/>
      <c r="F65" s="191"/>
      <c r="K65" s="191"/>
    </row>
    <row r="66" spans="3:11">
      <c r="C66" s="191"/>
      <c r="D66" s="191"/>
      <c r="E66" s="191"/>
      <c r="F66" s="191"/>
      <c r="K66" s="191"/>
    </row>
    <row r="67" spans="3:11">
      <c r="C67" s="191"/>
      <c r="D67" s="191"/>
      <c r="E67" s="191"/>
      <c r="F67" s="191"/>
      <c r="K67" s="191"/>
    </row>
    <row r="68" spans="3:11">
      <c r="C68" s="191"/>
      <c r="D68" s="191"/>
      <c r="E68" s="191"/>
      <c r="F68" s="191"/>
      <c r="K68" s="191"/>
    </row>
    <row r="69" spans="3:11">
      <c r="C69" s="191"/>
      <c r="D69" s="191"/>
      <c r="E69" s="191"/>
      <c r="F69" s="191"/>
      <c r="K69" s="191"/>
    </row>
    <row r="70" spans="3:11">
      <c r="C70" s="191"/>
      <c r="D70" s="191"/>
      <c r="E70" s="191"/>
      <c r="F70" s="191"/>
      <c r="K70" s="191"/>
    </row>
    <row r="71" spans="3:11">
      <c r="C71" s="191"/>
      <c r="D71" s="191"/>
      <c r="E71" s="191"/>
      <c r="F71" s="191"/>
      <c r="K71" s="191"/>
    </row>
    <row r="72" spans="3:11">
      <c r="C72" s="191"/>
      <c r="D72" s="191"/>
      <c r="E72" s="191"/>
      <c r="F72" s="191"/>
      <c r="K72" s="191"/>
    </row>
    <row r="73" spans="3:11">
      <c r="C73" s="191"/>
      <c r="D73" s="191"/>
      <c r="E73" s="191"/>
      <c r="F73" s="191"/>
      <c r="K73" s="191"/>
    </row>
    <row r="74" spans="3:11">
      <c r="C74" s="191"/>
      <c r="D74" s="191"/>
      <c r="E74" s="191"/>
      <c r="F74" s="191"/>
      <c r="K74" s="191"/>
    </row>
    <row r="75" spans="3:11">
      <c r="C75" s="191"/>
      <c r="D75" s="191"/>
      <c r="E75" s="191"/>
      <c r="F75" s="191"/>
      <c r="K75" s="191"/>
    </row>
    <row r="76" spans="3:11">
      <c r="C76" s="191"/>
      <c r="D76" s="191"/>
      <c r="E76" s="191"/>
      <c r="F76" s="191"/>
      <c r="K76" s="191"/>
    </row>
    <row r="77" spans="3:11">
      <c r="C77" s="191"/>
      <c r="D77" s="191"/>
      <c r="E77" s="191"/>
      <c r="F77" s="191"/>
      <c r="K77" s="191"/>
    </row>
    <row r="78" spans="3:11">
      <c r="C78" s="191"/>
      <c r="D78" s="191"/>
      <c r="E78" s="191"/>
      <c r="F78" s="191"/>
      <c r="K78" s="191"/>
    </row>
    <row r="79" spans="3:11">
      <c r="C79" s="191"/>
      <c r="D79" s="191"/>
      <c r="E79" s="191"/>
      <c r="F79" s="191"/>
      <c r="K79" s="191"/>
    </row>
    <row r="80" spans="3:11">
      <c r="C80" s="191"/>
      <c r="D80" s="191"/>
      <c r="E80" s="191"/>
      <c r="F80" s="191"/>
      <c r="K80" s="191"/>
    </row>
    <row r="81" spans="3:11">
      <c r="C81" s="191"/>
      <c r="D81" s="191"/>
      <c r="E81" s="191"/>
      <c r="F81" s="191"/>
      <c r="K81" s="191"/>
    </row>
    <row r="82" spans="3:11">
      <c r="C82" s="191"/>
      <c r="D82" s="191"/>
      <c r="E82" s="191"/>
      <c r="F82" s="191"/>
      <c r="K82" s="191"/>
    </row>
    <row r="83" spans="3:11">
      <c r="C83" s="191"/>
      <c r="D83" s="191"/>
      <c r="E83" s="191"/>
      <c r="F83" s="191"/>
      <c r="K83" s="191"/>
    </row>
    <row r="84" spans="3:11">
      <c r="C84" s="191"/>
      <c r="D84" s="191"/>
      <c r="E84" s="191"/>
      <c r="F84" s="191"/>
      <c r="K84" s="191"/>
    </row>
    <row r="85" spans="3:11">
      <c r="C85" s="191"/>
      <c r="D85" s="191"/>
      <c r="E85" s="191"/>
      <c r="F85" s="191"/>
      <c r="K85" s="191"/>
    </row>
    <row r="86" spans="3:11">
      <c r="C86" s="191"/>
      <c r="D86" s="191"/>
      <c r="E86" s="191"/>
      <c r="F86" s="191"/>
      <c r="K86" s="191"/>
    </row>
    <row r="87" spans="3:11">
      <c r="C87" s="191"/>
      <c r="D87" s="191"/>
      <c r="E87" s="191"/>
      <c r="F87" s="191"/>
      <c r="K87" s="191"/>
    </row>
    <row r="88" spans="3:11">
      <c r="C88" s="191"/>
      <c r="D88" s="191"/>
      <c r="E88" s="191"/>
      <c r="F88" s="191"/>
      <c r="K88" s="191"/>
    </row>
    <row r="89" spans="3:11">
      <c r="C89" s="191"/>
      <c r="D89" s="191"/>
      <c r="E89" s="191"/>
      <c r="F89" s="191"/>
      <c r="K89" s="191"/>
    </row>
    <row r="90" spans="3:11">
      <c r="C90" s="191"/>
      <c r="D90" s="191"/>
      <c r="E90" s="191"/>
      <c r="F90" s="191"/>
      <c r="K90" s="191"/>
    </row>
    <row r="91" spans="3:11">
      <c r="C91" s="191"/>
      <c r="D91" s="191"/>
      <c r="E91" s="191"/>
      <c r="F91" s="191"/>
      <c r="K91" s="191"/>
    </row>
    <row r="92" spans="3:11">
      <c r="C92" s="191"/>
      <c r="D92" s="191"/>
      <c r="E92" s="191"/>
      <c r="F92" s="191"/>
      <c r="K92" s="191"/>
    </row>
    <row r="93" spans="3:11">
      <c r="C93" s="191"/>
      <c r="D93" s="191"/>
      <c r="E93" s="191"/>
      <c r="F93" s="191"/>
      <c r="K93" s="191"/>
    </row>
    <row r="94" spans="3:11">
      <c r="C94" s="191"/>
      <c r="D94" s="191"/>
      <c r="E94" s="191"/>
      <c r="F94" s="191"/>
      <c r="K94" s="191"/>
    </row>
    <row r="95" spans="3:11">
      <c r="C95" s="191"/>
      <c r="D95" s="191"/>
      <c r="E95" s="191"/>
      <c r="F95" s="191"/>
      <c r="K95" s="191"/>
    </row>
    <row r="96" spans="3:11">
      <c r="C96" s="191"/>
      <c r="D96" s="191"/>
      <c r="E96" s="191"/>
      <c r="F96" s="191"/>
      <c r="K96" s="191"/>
    </row>
    <row r="97" spans="3:11">
      <c r="C97" s="191"/>
      <c r="D97" s="191"/>
      <c r="E97" s="191"/>
      <c r="F97" s="191"/>
      <c r="K97" s="191"/>
    </row>
    <row r="98" spans="3:11">
      <c r="C98" s="191"/>
      <c r="D98" s="191"/>
      <c r="E98" s="191"/>
      <c r="F98" s="191"/>
      <c r="K98" s="191"/>
    </row>
    <row r="99" spans="3:11">
      <c r="C99" s="191"/>
      <c r="D99" s="191"/>
      <c r="E99" s="191"/>
      <c r="F99" s="191"/>
      <c r="K99" s="191"/>
    </row>
    <row r="100" spans="3:11">
      <c r="C100" s="191"/>
      <c r="D100" s="191"/>
      <c r="E100" s="191"/>
      <c r="F100" s="191"/>
      <c r="K100" s="191"/>
    </row>
    <row r="101" spans="3:11">
      <c r="C101" s="191"/>
      <c r="D101" s="191"/>
      <c r="E101" s="191"/>
      <c r="F101" s="191"/>
      <c r="K101" s="191"/>
    </row>
    <row r="102" spans="3:11">
      <c r="C102" s="191"/>
      <c r="D102" s="191"/>
      <c r="E102" s="191"/>
      <c r="F102" s="191"/>
      <c r="K102" s="191"/>
    </row>
    <row r="103" spans="3:11">
      <c r="C103" s="191"/>
      <c r="D103" s="191"/>
      <c r="E103" s="191"/>
      <c r="F103" s="191"/>
      <c r="K103" s="191"/>
    </row>
    <row r="104" spans="3:11">
      <c r="C104" s="191"/>
      <c r="D104" s="191"/>
      <c r="E104" s="191"/>
      <c r="F104" s="191"/>
      <c r="K104" s="191"/>
    </row>
    <row r="105" spans="3:11">
      <c r="C105" s="191"/>
      <c r="D105" s="191"/>
      <c r="E105" s="191"/>
      <c r="F105" s="191"/>
      <c r="K105" s="191"/>
    </row>
    <row r="106" spans="3:11">
      <c r="C106" s="191"/>
      <c r="D106" s="191"/>
      <c r="E106" s="191"/>
      <c r="F106" s="191"/>
      <c r="K106" s="191"/>
    </row>
    <row r="107" spans="3:11">
      <c r="C107" s="191"/>
      <c r="D107" s="191"/>
      <c r="E107" s="191"/>
      <c r="F107" s="191"/>
      <c r="K107" s="191"/>
    </row>
    <row r="108" spans="3:11">
      <c r="C108" s="191"/>
      <c r="D108" s="191"/>
      <c r="E108" s="191"/>
      <c r="F108" s="191"/>
      <c r="K108" s="191"/>
    </row>
    <row r="109" spans="3:11">
      <c r="C109" s="191"/>
      <c r="D109" s="191"/>
      <c r="E109" s="191"/>
      <c r="F109" s="191"/>
      <c r="K109" s="191"/>
    </row>
    <row r="110" spans="3:11">
      <c r="C110" s="191"/>
      <c r="D110" s="191"/>
      <c r="E110" s="191"/>
      <c r="F110" s="191"/>
      <c r="K110" s="191"/>
    </row>
    <row r="111" spans="3:11">
      <c r="C111" s="191"/>
      <c r="D111" s="191"/>
      <c r="E111" s="191"/>
      <c r="F111" s="191"/>
      <c r="K111" s="191"/>
    </row>
    <row r="112" spans="3:11">
      <c r="C112" s="191"/>
      <c r="D112" s="191"/>
      <c r="E112" s="191"/>
      <c r="F112" s="191"/>
      <c r="K112" s="191"/>
    </row>
    <row r="113" spans="3:11">
      <c r="C113" s="191"/>
      <c r="D113" s="191"/>
      <c r="E113" s="191"/>
      <c r="F113" s="191"/>
      <c r="K113" s="191"/>
    </row>
    <row r="114" spans="3:11">
      <c r="C114" s="191"/>
      <c r="D114" s="191"/>
      <c r="E114" s="191"/>
      <c r="F114" s="191"/>
      <c r="K114" s="191"/>
    </row>
    <row r="115" spans="3:11">
      <c r="C115" s="191"/>
      <c r="D115" s="191"/>
      <c r="E115" s="191"/>
      <c r="F115" s="191"/>
      <c r="K115" s="191"/>
    </row>
    <row r="116" spans="3:11">
      <c r="C116" s="191"/>
      <c r="D116" s="191"/>
      <c r="E116" s="191"/>
      <c r="F116" s="191"/>
      <c r="K116" s="191"/>
    </row>
    <row r="117" spans="3:11">
      <c r="C117" s="191"/>
      <c r="D117" s="191"/>
      <c r="E117" s="191"/>
      <c r="F117" s="191"/>
      <c r="K117" s="191"/>
    </row>
    <row r="118" spans="3:11">
      <c r="C118" s="191"/>
      <c r="D118" s="191"/>
      <c r="E118" s="191"/>
      <c r="F118" s="191"/>
      <c r="K118" s="191"/>
    </row>
    <row r="119" spans="3:11">
      <c r="C119" s="191"/>
      <c r="D119" s="191"/>
      <c r="E119" s="191"/>
      <c r="F119" s="191"/>
      <c r="K119" s="191"/>
    </row>
    <row r="120" spans="3:11">
      <c r="C120" s="191"/>
      <c r="D120" s="191"/>
      <c r="E120" s="191"/>
      <c r="F120" s="191"/>
      <c r="K120" s="191"/>
    </row>
    <row r="121" spans="3:11">
      <c r="C121" s="191"/>
      <c r="D121" s="191"/>
      <c r="E121" s="191"/>
      <c r="F121" s="191"/>
      <c r="K121" s="191"/>
    </row>
    <row r="122" spans="3:11">
      <c r="C122" s="191"/>
      <c r="D122" s="191"/>
      <c r="E122" s="191"/>
      <c r="F122" s="191"/>
      <c r="K122" s="191"/>
    </row>
    <row r="123" spans="3:11">
      <c r="C123" s="191"/>
      <c r="D123" s="191"/>
      <c r="E123" s="191"/>
      <c r="F123" s="191"/>
      <c r="K123" s="191"/>
    </row>
    <row r="124" spans="3:11">
      <c r="C124" s="191"/>
      <c r="D124" s="191"/>
      <c r="E124" s="191"/>
      <c r="F124" s="191"/>
      <c r="K124" s="191"/>
    </row>
    <row r="125" spans="3:11">
      <c r="C125" s="191"/>
      <c r="D125" s="191"/>
      <c r="E125" s="191"/>
      <c r="F125" s="191"/>
      <c r="K125" s="191"/>
    </row>
    <row r="126" spans="3:11">
      <c r="C126" s="191"/>
      <c r="D126" s="191"/>
      <c r="E126" s="191"/>
      <c r="F126" s="191"/>
      <c r="K126" s="191"/>
    </row>
    <row r="127" spans="3:11">
      <c r="C127" s="191"/>
      <c r="D127" s="191"/>
      <c r="E127" s="191"/>
      <c r="F127" s="191"/>
      <c r="K127" s="191"/>
    </row>
    <row r="128" spans="3:11">
      <c r="C128" s="191"/>
      <c r="D128" s="191"/>
      <c r="E128" s="191"/>
      <c r="F128" s="191"/>
      <c r="K128" s="191"/>
    </row>
    <row r="129" spans="3:11">
      <c r="C129" s="191"/>
      <c r="D129" s="191"/>
      <c r="E129" s="191"/>
      <c r="F129" s="191"/>
      <c r="K129" s="191"/>
    </row>
    <row r="130" spans="3:11">
      <c r="C130" s="191"/>
      <c r="D130" s="191"/>
      <c r="E130" s="191"/>
      <c r="F130" s="191"/>
      <c r="K130" s="191"/>
    </row>
    <row r="131" spans="3:11">
      <c r="C131" s="191"/>
      <c r="D131" s="191"/>
      <c r="E131" s="191"/>
      <c r="F131" s="191"/>
      <c r="K131" s="191"/>
    </row>
    <row r="132" spans="3:11">
      <c r="C132" s="191"/>
      <c r="D132" s="191"/>
      <c r="E132" s="191"/>
      <c r="F132" s="191"/>
      <c r="K132" s="191"/>
    </row>
    <row r="133" spans="3:11">
      <c r="C133" s="191"/>
      <c r="D133" s="191"/>
      <c r="E133" s="191"/>
      <c r="F133" s="191"/>
      <c r="K133" s="191"/>
    </row>
    <row r="134" spans="3:11">
      <c r="C134" s="191"/>
      <c r="D134" s="191"/>
      <c r="E134" s="191"/>
      <c r="F134" s="191"/>
      <c r="K134" s="191"/>
    </row>
    <row r="135" spans="3:11">
      <c r="C135" s="191"/>
      <c r="D135" s="191"/>
      <c r="E135" s="191"/>
      <c r="F135" s="191"/>
      <c r="K135" s="191"/>
    </row>
    <row r="136" spans="3:11">
      <c r="C136" s="191"/>
      <c r="D136" s="191"/>
      <c r="E136" s="191"/>
      <c r="F136" s="191"/>
      <c r="K136" s="191"/>
    </row>
    <row r="137" spans="3:11">
      <c r="C137" s="191"/>
      <c r="D137" s="191"/>
      <c r="E137" s="191"/>
      <c r="F137" s="191"/>
      <c r="K137" s="191"/>
    </row>
    <row r="138" spans="3:11">
      <c r="C138" s="191"/>
      <c r="D138" s="191"/>
      <c r="E138" s="191"/>
      <c r="F138" s="191"/>
      <c r="K138" s="191"/>
    </row>
    <row r="139" spans="3:11">
      <c r="C139" s="191"/>
      <c r="D139" s="191"/>
      <c r="E139" s="191"/>
      <c r="F139" s="191"/>
      <c r="K139" s="191"/>
    </row>
    <row r="140" spans="3:11">
      <c r="C140" s="191"/>
      <c r="D140" s="191"/>
      <c r="E140" s="191"/>
      <c r="F140" s="191"/>
      <c r="K140" s="191"/>
    </row>
    <row r="141" spans="3:11">
      <c r="C141" s="191"/>
      <c r="D141" s="191"/>
      <c r="E141" s="191"/>
      <c r="F141" s="191"/>
      <c r="K141" s="191"/>
    </row>
    <row r="142" spans="3:11">
      <c r="C142" s="191"/>
      <c r="D142" s="191"/>
      <c r="E142" s="191"/>
      <c r="F142" s="191"/>
      <c r="K142" s="191"/>
    </row>
    <row r="143" spans="3:11">
      <c r="C143" s="191"/>
      <c r="D143" s="191"/>
      <c r="E143" s="191"/>
      <c r="F143" s="191"/>
      <c r="K143" s="191"/>
    </row>
    <row r="144" spans="3:11">
      <c r="C144" s="191"/>
      <c r="D144" s="191"/>
      <c r="E144" s="191"/>
      <c r="F144" s="191"/>
      <c r="K144" s="191"/>
    </row>
    <row r="145" spans="3:11">
      <c r="C145" s="191"/>
      <c r="D145" s="191"/>
      <c r="E145" s="191"/>
      <c r="F145" s="191"/>
      <c r="K145" s="191"/>
    </row>
    <row r="146" spans="3:11">
      <c r="C146" s="191"/>
      <c r="D146" s="191"/>
      <c r="E146" s="191"/>
      <c r="F146" s="191"/>
      <c r="K146" s="191"/>
    </row>
    <row r="147" spans="3:11">
      <c r="C147" s="191"/>
      <c r="D147" s="191"/>
      <c r="E147" s="191"/>
      <c r="F147" s="191"/>
      <c r="K147" s="191"/>
    </row>
    <row r="148" spans="3:11">
      <c r="C148" s="191"/>
      <c r="D148" s="191"/>
      <c r="E148" s="191"/>
      <c r="F148" s="191"/>
      <c r="K148" s="191"/>
    </row>
    <row r="149" spans="3:11">
      <c r="C149" s="191"/>
      <c r="D149" s="191"/>
      <c r="E149" s="191"/>
      <c r="F149" s="191"/>
      <c r="K149" s="191"/>
    </row>
    <row r="150" spans="3:11">
      <c r="C150" s="191"/>
      <c r="D150" s="191"/>
      <c r="E150" s="191"/>
      <c r="F150" s="191"/>
      <c r="K150" s="191"/>
    </row>
    <row r="151" spans="3:11">
      <c r="C151" s="191"/>
      <c r="D151" s="191"/>
      <c r="E151" s="191"/>
      <c r="F151" s="191"/>
      <c r="K151" s="191"/>
    </row>
    <row r="152" spans="3:11">
      <c r="C152" s="191"/>
      <c r="D152" s="191"/>
      <c r="E152" s="191"/>
      <c r="F152" s="191"/>
      <c r="K152" s="191"/>
    </row>
    <row r="153" spans="3:11">
      <c r="C153" s="191"/>
      <c r="D153" s="191"/>
      <c r="E153" s="191"/>
      <c r="F153" s="191"/>
      <c r="K153" s="191"/>
    </row>
    <row r="154" spans="3:11">
      <c r="C154" s="191"/>
      <c r="D154" s="191"/>
      <c r="E154" s="191"/>
      <c r="F154" s="191"/>
      <c r="K154" s="191"/>
    </row>
    <row r="155" spans="3:11">
      <c r="C155" s="191"/>
      <c r="D155" s="191"/>
      <c r="E155" s="191"/>
      <c r="F155" s="191"/>
      <c r="K155" s="191"/>
    </row>
    <row r="156" spans="3:11">
      <c r="C156" s="191"/>
      <c r="D156" s="191"/>
      <c r="E156" s="191"/>
      <c r="F156" s="191"/>
      <c r="K156" s="191"/>
    </row>
    <row r="157" spans="3:11">
      <c r="C157" s="191"/>
      <c r="D157" s="191"/>
      <c r="E157" s="191"/>
      <c r="F157" s="191"/>
      <c r="K157" s="191"/>
    </row>
    <row r="158" spans="3:11">
      <c r="C158" s="191"/>
      <c r="D158" s="191"/>
      <c r="E158" s="191"/>
      <c r="F158" s="191"/>
      <c r="K158" s="191"/>
    </row>
    <row r="159" spans="3:11">
      <c r="C159" s="191"/>
      <c r="D159" s="191"/>
      <c r="E159" s="191"/>
      <c r="F159" s="191"/>
      <c r="K159" s="191"/>
    </row>
    <row r="160" spans="3:11">
      <c r="C160" s="191"/>
      <c r="D160" s="191"/>
      <c r="E160" s="191"/>
      <c r="F160" s="191"/>
      <c r="K160" s="191"/>
    </row>
    <row r="161" spans="3:11">
      <c r="C161" s="191"/>
      <c r="D161" s="191"/>
      <c r="E161" s="191"/>
      <c r="F161" s="191"/>
      <c r="K161" s="191"/>
    </row>
    <row r="162" spans="3:11">
      <c r="C162" s="191"/>
      <c r="D162" s="191"/>
      <c r="E162" s="191"/>
      <c r="F162" s="191"/>
      <c r="K162" s="191"/>
    </row>
    <row r="163" spans="3:11">
      <c r="C163" s="191"/>
      <c r="D163" s="191"/>
      <c r="E163" s="191"/>
      <c r="F163" s="191"/>
      <c r="K163" s="191"/>
    </row>
    <row r="164" spans="3:11">
      <c r="C164" s="191"/>
      <c r="D164" s="191"/>
      <c r="E164" s="191"/>
      <c r="F164" s="191"/>
      <c r="K164" s="191"/>
    </row>
    <row r="165" spans="3:11">
      <c r="C165" s="191"/>
      <c r="D165" s="191"/>
      <c r="E165" s="191"/>
      <c r="F165" s="191"/>
      <c r="K165" s="191"/>
    </row>
    <row r="166" spans="3:11">
      <c r="C166" s="191"/>
      <c r="D166" s="191"/>
      <c r="E166" s="191"/>
      <c r="F166" s="191"/>
      <c r="K166" s="191"/>
    </row>
    <row r="167" spans="3:11">
      <c r="C167" s="191"/>
      <c r="D167" s="191"/>
      <c r="E167" s="191"/>
      <c r="F167" s="191"/>
      <c r="K167" s="191"/>
    </row>
    <row r="168" spans="3:11">
      <c r="C168" s="191"/>
      <c r="D168" s="191"/>
      <c r="E168" s="191"/>
      <c r="F168" s="191"/>
      <c r="K168" s="191"/>
    </row>
    <row r="169" spans="3:11">
      <c r="C169" s="191"/>
      <c r="D169" s="191"/>
      <c r="E169" s="191"/>
      <c r="F169" s="191"/>
      <c r="K169" s="191"/>
    </row>
    <row r="170" spans="3:11">
      <c r="C170" s="191"/>
      <c r="D170" s="191"/>
      <c r="E170" s="191"/>
      <c r="F170" s="191"/>
      <c r="K170" s="191"/>
    </row>
    <row r="171" spans="3:11">
      <c r="C171" s="191"/>
      <c r="D171" s="191"/>
      <c r="E171" s="191"/>
      <c r="F171" s="191"/>
      <c r="K171" s="191"/>
    </row>
    <row r="172" spans="3:11">
      <c r="C172" s="191"/>
      <c r="D172" s="191"/>
      <c r="E172" s="191"/>
      <c r="F172" s="191"/>
      <c r="K172" s="191"/>
    </row>
    <row r="173" spans="3:11">
      <c r="C173" s="191"/>
      <c r="D173" s="191"/>
      <c r="E173" s="191"/>
      <c r="F173" s="191"/>
      <c r="K173" s="191"/>
    </row>
    <row r="174" spans="3:11">
      <c r="C174" s="191"/>
      <c r="D174" s="191"/>
      <c r="E174" s="191"/>
      <c r="F174" s="191"/>
      <c r="K174" s="191"/>
    </row>
    <row r="175" spans="3:11">
      <c r="C175" s="191"/>
      <c r="D175" s="191"/>
      <c r="E175" s="191"/>
      <c r="F175" s="191"/>
      <c r="K175" s="191"/>
    </row>
    <row r="176" spans="3:11">
      <c r="C176" s="191"/>
      <c r="D176" s="191"/>
      <c r="E176" s="191"/>
      <c r="F176" s="191"/>
      <c r="K176" s="191"/>
    </row>
    <row r="177" spans="3:11">
      <c r="C177" s="191"/>
      <c r="D177" s="191"/>
      <c r="E177" s="191"/>
      <c r="F177" s="191"/>
      <c r="K177" s="191"/>
    </row>
    <row r="178" spans="3:11">
      <c r="C178" s="191"/>
      <c r="D178" s="191"/>
      <c r="E178" s="191"/>
      <c r="F178" s="191"/>
      <c r="K178" s="191"/>
    </row>
    <row r="179" spans="3:11">
      <c r="C179" s="191"/>
      <c r="D179" s="191"/>
      <c r="E179" s="191"/>
      <c r="F179" s="191"/>
      <c r="K179" s="191"/>
    </row>
    <row r="180" spans="3:11">
      <c r="C180" s="191"/>
      <c r="D180" s="191"/>
      <c r="E180" s="191"/>
      <c r="F180" s="191"/>
      <c r="K180" s="191"/>
    </row>
    <row r="181" spans="3:11">
      <c r="C181" s="191"/>
      <c r="D181" s="191"/>
      <c r="E181" s="191"/>
      <c r="F181" s="191"/>
      <c r="K181" s="191"/>
    </row>
    <row r="182" spans="3:11">
      <c r="C182" s="191"/>
      <c r="D182" s="191"/>
      <c r="E182" s="191"/>
      <c r="F182" s="191"/>
      <c r="K182" s="191"/>
    </row>
    <row r="183" spans="3:11">
      <c r="C183" s="191"/>
      <c r="D183" s="191"/>
      <c r="E183" s="191"/>
      <c r="F183" s="191"/>
      <c r="K183" s="191"/>
    </row>
    <row r="184" spans="3:11">
      <c r="C184" s="191"/>
      <c r="D184" s="191"/>
      <c r="E184" s="191"/>
      <c r="F184" s="191"/>
      <c r="K184" s="191"/>
    </row>
    <row r="185" spans="3:11">
      <c r="C185" s="191"/>
      <c r="D185" s="191"/>
      <c r="E185" s="191"/>
      <c r="F185" s="191"/>
      <c r="K185" s="191"/>
    </row>
    <row r="186" spans="3:11">
      <c r="C186" s="191"/>
      <c r="D186" s="191"/>
      <c r="E186" s="191"/>
      <c r="F186" s="191"/>
      <c r="K186" s="191"/>
    </row>
    <row r="187" spans="3:11">
      <c r="C187" s="191"/>
      <c r="D187" s="191"/>
      <c r="E187" s="191"/>
      <c r="F187" s="191"/>
      <c r="K187" s="191"/>
    </row>
    <row r="188" spans="3:11">
      <c r="C188" s="191"/>
      <c r="D188" s="191"/>
      <c r="E188" s="191"/>
      <c r="F188" s="191"/>
      <c r="K188" s="191"/>
    </row>
    <row r="189" spans="3:11">
      <c r="C189" s="191"/>
      <c r="D189" s="191"/>
      <c r="E189" s="191"/>
      <c r="F189" s="191"/>
      <c r="K189" s="191"/>
    </row>
    <row r="190" spans="3:11">
      <c r="C190" s="191"/>
      <c r="D190" s="191"/>
      <c r="E190" s="191"/>
      <c r="F190" s="191"/>
      <c r="K190" s="191"/>
    </row>
    <row r="191" spans="3:11">
      <c r="C191" s="191"/>
      <c r="D191" s="191"/>
      <c r="E191" s="191"/>
      <c r="F191" s="191"/>
      <c r="K191" s="191"/>
    </row>
    <row r="192" spans="3:11">
      <c r="C192" s="191"/>
      <c r="D192" s="191"/>
      <c r="E192" s="191"/>
      <c r="F192" s="191"/>
      <c r="K192" s="191"/>
    </row>
    <row r="193" spans="3:11">
      <c r="C193" s="191"/>
      <c r="D193" s="191"/>
      <c r="E193" s="191"/>
      <c r="F193" s="191"/>
      <c r="K193" s="191"/>
    </row>
    <row r="194" spans="3:11">
      <c r="C194" s="191"/>
      <c r="D194" s="191"/>
      <c r="E194" s="191"/>
      <c r="F194" s="191"/>
      <c r="K194" s="191"/>
    </row>
    <row r="195" spans="3:11">
      <c r="C195" s="191"/>
      <c r="D195" s="191"/>
      <c r="E195" s="191"/>
      <c r="F195" s="191"/>
      <c r="K195" s="191"/>
    </row>
    <row r="196" spans="3:11">
      <c r="C196" s="191"/>
      <c r="D196" s="191"/>
      <c r="E196" s="191"/>
      <c r="F196" s="191"/>
      <c r="K196" s="191"/>
    </row>
    <row r="197" spans="3:11">
      <c r="C197" s="191"/>
      <c r="D197" s="191"/>
      <c r="E197" s="191"/>
      <c r="F197" s="191"/>
      <c r="K197" s="191"/>
    </row>
    <row r="198" spans="3:11">
      <c r="C198" s="191"/>
      <c r="D198" s="191"/>
      <c r="E198" s="191"/>
      <c r="F198" s="191"/>
      <c r="K198" s="191"/>
    </row>
    <row r="199" spans="3:11">
      <c r="C199" s="191"/>
      <c r="D199" s="191"/>
      <c r="E199" s="191"/>
      <c r="F199" s="191"/>
      <c r="K199" s="191"/>
    </row>
    <row r="200" spans="3:11">
      <c r="C200" s="191"/>
      <c r="D200" s="191"/>
      <c r="E200" s="191"/>
      <c r="F200" s="191"/>
      <c r="K200" s="191"/>
    </row>
    <row r="201" spans="3:11">
      <c r="C201" s="191"/>
      <c r="D201" s="191"/>
      <c r="E201" s="191"/>
      <c r="F201" s="191"/>
      <c r="K201" s="191"/>
    </row>
    <row r="202" spans="3:11">
      <c r="C202" s="191"/>
      <c r="D202" s="191"/>
      <c r="E202" s="191"/>
      <c r="F202" s="191"/>
      <c r="K202" s="191"/>
    </row>
    <row r="203" spans="3:11">
      <c r="C203" s="191"/>
      <c r="D203" s="191"/>
      <c r="E203" s="191"/>
      <c r="F203" s="191"/>
      <c r="K203" s="191"/>
    </row>
    <row r="204" spans="3:11">
      <c r="C204" s="191"/>
      <c r="D204" s="191"/>
      <c r="E204" s="191"/>
      <c r="F204" s="191"/>
      <c r="K204" s="191"/>
    </row>
    <row r="205" spans="3:11">
      <c r="C205" s="191"/>
      <c r="D205" s="191"/>
      <c r="E205" s="191"/>
      <c r="F205" s="191"/>
      <c r="K205" s="191"/>
    </row>
    <row r="206" spans="3:11">
      <c r="C206" s="191"/>
      <c r="D206" s="191"/>
      <c r="E206" s="191"/>
      <c r="F206" s="191"/>
      <c r="K206" s="191"/>
    </row>
    <row r="207" spans="3:11">
      <c r="C207" s="191"/>
      <c r="D207" s="191"/>
      <c r="E207" s="191"/>
      <c r="F207" s="191"/>
      <c r="K207" s="191"/>
    </row>
    <row r="208" spans="3:11">
      <c r="C208" s="191"/>
      <c r="D208" s="191"/>
      <c r="E208" s="191"/>
      <c r="F208" s="191"/>
      <c r="K208" s="191"/>
    </row>
    <row r="209" spans="3:11">
      <c r="C209" s="191"/>
      <c r="D209" s="191"/>
      <c r="E209" s="191"/>
      <c r="F209" s="191"/>
      <c r="K209" s="191"/>
    </row>
    <row r="210" spans="3:11">
      <c r="C210" s="191"/>
      <c r="D210" s="191"/>
      <c r="E210" s="191"/>
      <c r="F210" s="191"/>
      <c r="K210" s="191"/>
    </row>
    <row r="211" spans="3:11">
      <c r="C211" s="191"/>
      <c r="D211" s="191"/>
      <c r="E211" s="191"/>
      <c r="F211" s="191"/>
      <c r="K211" s="191"/>
    </row>
    <row r="212" spans="3:11">
      <c r="C212" s="191"/>
      <c r="D212" s="191"/>
      <c r="E212" s="191"/>
      <c r="F212" s="191"/>
      <c r="K212" s="191"/>
    </row>
    <row r="213" spans="3:11">
      <c r="C213" s="191"/>
      <c r="D213" s="191"/>
      <c r="E213" s="191"/>
      <c r="F213" s="191"/>
      <c r="K213" s="191"/>
    </row>
    <row r="214" spans="3:11">
      <c r="C214" s="191"/>
      <c r="D214" s="191"/>
      <c r="E214" s="191"/>
      <c r="F214" s="191"/>
      <c r="K214" s="191"/>
    </row>
    <row r="215" spans="3:11">
      <c r="C215" s="191"/>
      <c r="D215" s="191"/>
      <c r="E215" s="191"/>
      <c r="F215" s="191"/>
      <c r="K215" s="191"/>
    </row>
    <row r="216" spans="3:11">
      <c r="C216" s="191"/>
      <c r="D216" s="191"/>
      <c r="E216" s="191"/>
      <c r="F216" s="191"/>
      <c r="K216" s="191"/>
    </row>
    <row r="217" spans="3:11">
      <c r="C217" s="191"/>
      <c r="D217" s="191"/>
      <c r="E217" s="191"/>
      <c r="F217" s="191"/>
      <c r="K217" s="191"/>
    </row>
    <row r="218" spans="3:11">
      <c r="C218" s="191"/>
      <c r="D218" s="191"/>
      <c r="E218" s="191"/>
      <c r="F218" s="191"/>
      <c r="K218" s="191"/>
    </row>
    <row r="219" spans="3:11">
      <c r="C219" s="191"/>
      <c r="D219" s="191"/>
      <c r="E219" s="191"/>
      <c r="F219" s="191"/>
      <c r="K219" s="191"/>
    </row>
    <row r="220" spans="3:11">
      <c r="C220" s="191"/>
      <c r="D220" s="191"/>
      <c r="E220" s="191"/>
      <c r="F220" s="191"/>
      <c r="K220" s="191"/>
    </row>
    <row r="221" spans="3:11">
      <c r="C221" s="191"/>
      <c r="D221" s="191"/>
      <c r="E221" s="191"/>
      <c r="F221" s="191"/>
      <c r="K221" s="191"/>
    </row>
    <row r="222" spans="3:11">
      <c r="C222" s="191"/>
      <c r="D222" s="191"/>
      <c r="E222" s="191"/>
      <c r="F222" s="191"/>
      <c r="K222" s="191"/>
    </row>
    <row r="223" spans="3:11">
      <c r="C223" s="191"/>
      <c r="D223" s="191"/>
      <c r="E223" s="191"/>
      <c r="F223" s="191"/>
      <c r="K223" s="191"/>
    </row>
    <row r="224" spans="3:11">
      <c r="C224" s="191"/>
      <c r="D224" s="191"/>
      <c r="E224" s="191"/>
      <c r="F224" s="191"/>
      <c r="K224" s="191"/>
    </row>
    <row r="225" spans="3:11">
      <c r="C225" s="191"/>
      <c r="D225" s="191"/>
      <c r="E225" s="191"/>
      <c r="F225" s="191"/>
      <c r="K225" s="191"/>
    </row>
    <row r="226" spans="3:11">
      <c r="C226" s="191"/>
      <c r="D226" s="191"/>
      <c r="E226" s="191"/>
      <c r="F226" s="191"/>
      <c r="K226" s="191"/>
    </row>
    <row r="227" spans="3:11">
      <c r="C227" s="191"/>
      <c r="D227" s="191"/>
      <c r="E227" s="191"/>
      <c r="F227" s="191"/>
      <c r="K227" s="191"/>
    </row>
    <row r="228" spans="3:11">
      <c r="C228" s="191"/>
      <c r="D228" s="191"/>
      <c r="E228" s="191"/>
      <c r="F228" s="191"/>
      <c r="K228" s="191"/>
    </row>
    <row r="229" spans="3:11">
      <c r="C229" s="191"/>
      <c r="D229" s="191"/>
      <c r="E229" s="191"/>
      <c r="F229" s="191"/>
      <c r="K229" s="191"/>
    </row>
    <row r="230" spans="3:11">
      <c r="C230" s="191"/>
      <c r="D230" s="191"/>
      <c r="E230" s="191"/>
      <c r="F230" s="191"/>
      <c r="K230" s="191"/>
    </row>
    <row r="231" spans="3:11">
      <c r="C231" s="191"/>
      <c r="D231" s="191"/>
      <c r="E231" s="191"/>
      <c r="F231" s="191"/>
      <c r="K231" s="191"/>
    </row>
    <row r="232" spans="3:11">
      <c r="C232" s="191"/>
      <c r="D232" s="191"/>
      <c r="E232" s="191"/>
      <c r="F232" s="191"/>
      <c r="K232" s="191"/>
    </row>
    <row r="233" spans="3:11">
      <c r="C233" s="191"/>
      <c r="D233" s="191"/>
      <c r="E233" s="191"/>
      <c r="F233" s="191"/>
      <c r="K233" s="191"/>
    </row>
    <row r="234" spans="3:11">
      <c r="C234" s="191"/>
      <c r="D234" s="191"/>
      <c r="E234" s="191"/>
      <c r="F234" s="191"/>
      <c r="K234" s="191"/>
    </row>
    <row r="235" spans="3:11">
      <c r="C235" s="191"/>
      <c r="D235" s="191"/>
      <c r="E235" s="191"/>
      <c r="F235" s="191"/>
      <c r="K235" s="191"/>
    </row>
    <row r="236" spans="3:11">
      <c r="C236" s="191"/>
      <c r="D236" s="191"/>
      <c r="E236" s="191"/>
      <c r="F236" s="191"/>
      <c r="K236" s="191"/>
    </row>
    <row r="237" spans="3:11">
      <c r="C237" s="191"/>
      <c r="D237" s="191"/>
      <c r="E237" s="191"/>
      <c r="F237" s="191"/>
      <c r="K237" s="191"/>
    </row>
    <row r="238" spans="3:11">
      <c r="C238" s="191"/>
      <c r="D238" s="191"/>
      <c r="E238" s="191"/>
      <c r="F238" s="191"/>
      <c r="K238" s="191"/>
    </row>
    <row r="239" spans="3:11">
      <c r="C239" s="191"/>
      <c r="D239" s="191"/>
      <c r="E239" s="191"/>
      <c r="F239" s="191"/>
      <c r="K239" s="191"/>
    </row>
    <row r="240" spans="3:11">
      <c r="C240" s="191"/>
      <c r="D240" s="191"/>
      <c r="E240" s="191"/>
      <c r="F240" s="191"/>
      <c r="K240" s="191"/>
    </row>
  </sheetData>
  <phoneticPr fontId="1" type="noConversion"/>
  <hyperlinks>
    <hyperlink ref="K11" r:id="rId1" xr:uid="{00000000-0004-0000-0800-000000000000}"/>
    <hyperlink ref="K13" r:id="rId2" xr:uid="{00000000-0004-0000-0800-000001000000}"/>
    <hyperlink ref="K12" r:id="rId3" xr:uid="{00000000-0004-0000-0800-000002000000}"/>
    <hyperlink ref="D14" r:id="rId4" display="https://www.linkedin.com/in/kyunghwan-lee-715633165/overlay/about-this-profile/" xr:uid="{00000000-0004-0000-0800-000003000000}"/>
    <hyperlink ref="K14" r:id="rId5" xr:uid="{00000000-0004-0000-0800-000004000000}"/>
  </hyperlinks>
  <pageMargins left="0.7" right="0.7" top="0.75" bottom="0.75" header="0" footer="0"/>
  <pageSetup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文件" ma:contentTypeID="0x010100EFDE63964C613D43A39A4BC0F7A110A4" ma:contentTypeVersion="9" ma:contentTypeDescription="建立新的文件。" ma:contentTypeScope="" ma:versionID="8fbde2b348a85f0de8c4f2170fa5eab0">
  <xsd:schema xmlns:xsd="http://www.w3.org/2001/XMLSchema" xmlns:xs="http://www.w3.org/2001/XMLSchema" xmlns:p="http://schemas.microsoft.com/office/2006/metadata/properties" xmlns:ns3="50b252b5-244e-461a-843b-5e6ffa5e9d75" xmlns:ns4="d798dd61-886b-485d-91df-d8214a74364f" targetNamespace="http://schemas.microsoft.com/office/2006/metadata/properties" ma:root="true" ma:fieldsID="946b7b1eac762825da3fa6324baf4b33" ns3:_="" ns4:_="">
    <xsd:import namespace="50b252b5-244e-461a-843b-5e6ffa5e9d75"/>
    <xsd:import namespace="d798dd61-886b-485d-91df-d8214a74364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b252b5-244e-461a-843b-5e6ffa5e9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98dd61-886b-485d-91df-d8214a74364f" elementFormDefault="qualified">
    <xsd:import namespace="http://schemas.microsoft.com/office/2006/documentManagement/types"/>
    <xsd:import namespace="http://schemas.microsoft.com/office/infopath/2007/PartnerControls"/>
    <xsd:element name="SharedWithUsers" ma:index="10" nillable="true" ma:displayName="共用對象:"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用詳細資料" ma:internalName="SharedWithDetails" ma:readOnly="true">
      <xsd:simpleType>
        <xsd:restriction base="dms:Note">
          <xsd:maxLength value="255"/>
        </xsd:restriction>
      </xsd:simpleType>
    </xsd:element>
    <xsd:element name="SharingHintHash" ma:index="12" nillable="true" ma:displayName="共用提示雜湊"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內容類型"/>
        <xsd:element ref="dc:title" minOccurs="0" maxOccurs="1" ma:index="4" ma:displayName="標題"/>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E5EC6D-8AA7-439B-8A3D-BB4CE8F80CB2}">
  <ds:schemaRefs>
    <ds:schemaRef ds:uri="http://purl.org/dc/dcmityp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www.w3.org/XML/1998/namespace"/>
    <ds:schemaRef ds:uri="http://purl.org/dc/terms/"/>
    <ds:schemaRef ds:uri="50b252b5-244e-461a-843b-5e6ffa5e9d75"/>
    <ds:schemaRef ds:uri="http://schemas.openxmlformats.org/package/2006/metadata/core-properties"/>
    <ds:schemaRef ds:uri="d798dd61-886b-485d-91df-d8214a74364f"/>
  </ds:schemaRefs>
</ds:datastoreItem>
</file>

<file path=customXml/itemProps2.xml><?xml version="1.0" encoding="utf-8"?>
<ds:datastoreItem xmlns:ds="http://schemas.openxmlformats.org/officeDocument/2006/customXml" ds:itemID="{1A3E7A54-7A3A-42FF-8C66-C984B1874BA6}">
  <ds:schemaRefs>
    <ds:schemaRef ds:uri="http://schemas.microsoft.com/sharepoint/v3/contenttype/forms"/>
  </ds:schemaRefs>
</ds:datastoreItem>
</file>

<file path=customXml/itemProps3.xml><?xml version="1.0" encoding="utf-8"?>
<ds:datastoreItem xmlns:ds="http://schemas.openxmlformats.org/officeDocument/2006/customXml" ds:itemID="{A75671E8-13D7-4F77-949D-77A5FE7A2C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b252b5-244e-461a-843b-5e6ffa5e9d75"/>
    <ds:schemaRef ds:uri="d798dd61-886b-485d-91df-d8214a7436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2024 Ex_Com</vt:lpstr>
      <vt:lpstr>ALT</vt:lpstr>
      <vt:lpstr>EDT</vt:lpstr>
      <vt:lpstr>PMA</vt:lpstr>
      <vt:lpstr>MS</vt:lpstr>
      <vt:lpstr>MT</vt:lpstr>
      <vt:lpstr>NC</vt:lpstr>
      <vt:lpstr>ODI</vt:lpstr>
      <vt:lpstr>RSD</vt:lpstr>
      <vt:lpstr>SMB</vt:lpstr>
      <vt:lpstr>Global balance</vt:lpstr>
      <vt:lpstr>Affiliations</vt:lpstr>
      <vt:lpstr>2024 invited speakers</vt:lpstr>
      <vt:lpstr>2023 invited speakers</vt:lpstr>
      <vt:lpstr>2023 Ex_Com </vt:lpstr>
      <vt:lpstr>工作表3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Polly Mahoney</dc:creator>
  <cp:lastModifiedBy>Kau, Derchang</cp:lastModifiedBy>
  <dcterms:created xsi:type="dcterms:W3CDTF">2019-06-26T20:57:15Z</dcterms:created>
  <dcterms:modified xsi:type="dcterms:W3CDTF">2024-08-31T00:00:50Z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0x010100EFDE63964C613D43A39A4BC0F7A110A4</vt:lpwstr>
  </property>
</Properties>
</file>