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SRAM/"/>
    </mc:Choice>
  </mc:AlternateContent>
  <xr:revisionPtr revIDLastSave="91" documentId="8_{C5164B77-992A-7A43-8DE4-3F21833B9A60}" xr6:coauthVersionLast="47" xr6:coauthVersionMax="47" xr10:uidLastSave="{DACE2CAA-6E02-5449-AF60-329729F7B49D}"/>
  <bookViews>
    <workbookView xWindow="-17280" yWindow="-20000" windowWidth="32000" windowHeight="20000" xr2:uid="{3F13D45C-F35D-4541-9FC8-1272DEC67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F10" i="1" l="1"/>
  <c r="O3" i="1" l="1"/>
  <c r="L3" i="1"/>
  <c r="Q3" i="1" s="1"/>
  <c r="I3" i="1"/>
  <c r="R3" i="1" l="1"/>
  <c r="M3" i="1"/>
  <c r="P3" i="1"/>
  <c r="I10" i="1" l="1"/>
  <c r="D10" i="1"/>
  <c r="O5" i="1"/>
  <c r="L5" i="1"/>
  <c r="I5" i="1"/>
  <c r="O4" i="1"/>
  <c r="L4" i="1"/>
  <c r="I4" i="1"/>
  <c r="M4" i="1" l="1"/>
  <c r="J10" i="1"/>
  <c r="P5" i="1"/>
  <c r="P4" i="1"/>
  <c r="M5" i="1"/>
  <c r="S3" i="1"/>
  <c r="Q4" i="1"/>
  <c r="S4" i="1" s="1"/>
  <c r="Q5" i="1"/>
  <c r="R5" i="1" s="1"/>
  <c r="R4" i="1" l="1"/>
  <c r="S5" i="1"/>
</calcChain>
</file>

<file path=xl/sharedStrings.xml><?xml version="1.0" encoding="utf-8"?>
<sst xmlns="http://schemas.openxmlformats.org/spreadsheetml/2006/main" count="52" uniqueCount="34">
  <si>
    <t>Technology</t>
  </si>
  <si>
    <t>Availability</t>
  </si>
  <si>
    <r>
      <t>Size</t>
    </r>
    <r>
      <rPr>
        <vertAlign val="subscript"/>
        <sz val="16"/>
        <color rgb="FF000000"/>
        <rFont val="Calibri"/>
        <family val="2"/>
      </rPr>
      <t>cell</t>
    </r>
    <r>
      <rPr>
        <sz val="16"/>
        <color rgb="FF000000"/>
        <rFont val="Calibri"/>
        <family val="2"/>
      </rPr>
      <t>[µm</t>
    </r>
    <r>
      <rPr>
        <vertAlign val="superscript"/>
        <sz val="16"/>
        <color rgb="FF000000"/>
        <rFont val="Calibri"/>
        <family val="2"/>
      </rPr>
      <t>2</t>
    </r>
    <r>
      <rPr>
        <sz val="16"/>
        <color rgb="FF000000"/>
        <rFont val="Calibri"/>
        <family val="2"/>
      </rPr>
      <t>]</t>
    </r>
  </si>
  <si>
    <t>[pJ/bit]</t>
  </si>
  <si>
    <r>
      <t>Eff</t>
    </r>
    <r>
      <rPr>
        <vertAlign val="subscript"/>
        <sz val="16"/>
        <color rgb="FF000000"/>
        <rFont val="Calibri"/>
        <family val="2"/>
      </rPr>
      <t>array</t>
    </r>
  </si>
  <si>
    <r>
      <t>Size</t>
    </r>
    <r>
      <rPr>
        <vertAlign val="subscript"/>
        <sz val="16"/>
        <color rgb="FF000000"/>
        <rFont val="Calibri"/>
        <family val="2"/>
      </rPr>
      <t>die</t>
    </r>
    <r>
      <rPr>
        <sz val="16"/>
        <color rgb="FF000000"/>
        <rFont val="Calibri"/>
        <family val="2"/>
      </rPr>
      <t xml:space="preserve"> [mm</t>
    </r>
    <r>
      <rPr>
        <vertAlign val="superscript"/>
        <sz val="16"/>
        <color rgb="FF000000"/>
        <rFont val="Calibri"/>
        <family val="2"/>
      </rPr>
      <t>2</t>
    </r>
    <r>
      <rPr>
        <sz val="16"/>
        <color rgb="FF000000"/>
        <rFont val="Calibri"/>
        <family val="2"/>
      </rPr>
      <t>]</t>
    </r>
  </si>
  <si>
    <t>Capacity [Mb]</t>
  </si>
  <si>
    <t>Die/wafer</t>
  </si>
  <si>
    <t>TB/s/die</t>
  </si>
  <si>
    <t>Yield</t>
  </si>
  <si>
    <r>
      <t>Die</t>
    </r>
    <r>
      <rPr>
        <vertAlign val="subscript"/>
        <sz val="16"/>
        <color rgb="FF000000"/>
        <rFont val="Calibri (Body)"/>
      </rPr>
      <t>yield</t>
    </r>
    <r>
      <rPr>
        <sz val="16"/>
        <color rgb="FF000000"/>
        <rFont val="Calibri"/>
        <family val="2"/>
        <scheme val="minor"/>
      </rPr>
      <t>/wfr</t>
    </r>
  </si>
  <si>
    <r>
      <t>[MB/mm</t>
    </r>
    <r>
      <rPr>
        <vertAlign val="superscript"/>
        <sz val="16"/>
        <color rgb="FF000000"/>
        <rFont val="Calibri (Body)"/>
      </rPr>
      <t>2</t>
    </r>
    <r>
      <rPr>
        <sz val="16"/>
        <color rgb="FF000000"/>
        <rFont val="Calibri"/>
        <family val="2"/>
        <scheme val="minor"/>
      </rPr>
      <t>]</t>
    </r>
  </si>
  <si>
    <t>[TB/(s·GB)]</t>
  </si>
  <si>
    <t>[(TB/s)/Watt]</t>
  </si>
  <si>
    <t>$/wfr</t>
  </si>
  <si>
    <t>$/Die</t>
  </si>
  <si>
    <t>$/GB</t>
  </si>
  <si>
    <t>$/[TB/s]</t>
  </si>
  <si>
    <t>TSMC N6</t>
  </si>
  <si>
    <t>TSMC N6 (d)</t>
  </si>
  <si>
    <t>wafer diameter</t>
  </si>
  <si>
    <t>Exclusion ring</t>
  </si>
  <si>
    <t>usable diameter</t>
  </si>
  <si>
    <t>die-x</t>
  </si>
  <si>
    <t>die-y</t>
  </si>
  <si>
    <t>scribe x</t>
  </si>
  <si>
    <t>scribe y</t>
  </si>
  <si>
    <t>die size</t>
  </si>
  <si>
    <t>die per wafer</t>
  </si>
  <si>
    <t>mm</t>
  </si>
  <si>
    <t>µm</t>
  </si>
  <si>
    <r>
      <t>mm</t>
    </r>
    <r>
      <rPr>
        <vertAlign val="superscript"/>
        <sz val="12"/>
        <color theme="1"/>
        <rFont val="Calibri (Body)"/>
      </rPr>
      <t>2</t>
    </r>
  </si>
  <si>
    <t>#</t>
  </si>
  <si>
    <t>P1222.6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</si>
</sst>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71" formatCode="0.0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</font>
    <font>
      <vertAlign val="subscript"/>
      <sz val="16"/>
      <color rgb="FF000000"/>
      <name val="Calibri"/>
      <family val="2"/>
    </font>
    <font>
      <vertAlign val="superscript"/>
      <sz val="16"/>
      <color rgb="FF000000"/>
      <name val="Calibri"/>
      <family val="2"/>
    </font>
    <font>
      <sz val="16"/>
      <color rgb="FF000000"/>
      <name val="Calibri"/>
      <family val="2"/>
      <scheme val="minor"/>
    </font>
    <font>
      <vertAlign val="subscript"/>
      <sz val="16"/>
      <color rgb="FF000000"/>
      <name val="Calibri (Body)"/>
    </font>
    <font>
      <vertAlign val="superscript"/>
      <sz val="16"/>
      <color rgb="FF000000"/>
      <name val="Calibri (Body)"/>
    </font>
    <font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4" xfId="0" applyFont="1" applyBorder="1" applyAlignment="1">
      <alignment horizontal="left" vertical="center" wrapText="1" indent="1" readingOrder="1"/>
    </xf>
    <xf numFmtId="0" fontId="2" fillId="0" borderId="5" xfId="0" applyFont="1" applyBorder="1" applyAlignment="1">
      <alignment horizontal="center" vertical="center" wrapText="1" readingOrder="1"/>
    </xf>
    <xf numFmtId="9" fontId="2" fillId="0" borderId="5" xfId="0" applyNumberFormat="1" applyFont="1" applyBorder="1" applyAlignment="1">
      <alignment horizontal="center" vertical="center" wrapText="1" readingOrder="1"/>
    </xf>
    <xf numFmtId="2" fontId="2" fillId="0" borderId="5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64" fontId="2" fillId="0" borderId="5" xfId="0" applyNumberFormat="1" applyFont="1" applyBorder="1" applyAlignment="1">
      <alignment horizontal="center" vertical="center" wrapText="1" readingOrder="1"/>
    </xf>
    <xf numFmtId="5" fontId="2" fillId="0" borderId="5" xfId="1" applyNumberFormat="1" applyFont="1" applyBorder="1" applyAlignment="1">
      <alignment horizontal="center" vertical="center" wrapText="1" readingOrder="1"/>
    </xf>
    <xf numFmtId="7" fontId="2" fillId="0" borderId="5" xfId="1" applyNumberFormat="1" applyFont="1" applyBorder="1" applyAlignment="1">
      <alignment horizontal="center" vertical="center" wrapText="1" readingOrder="1"/>
    </xf>
    <xf numFmtId="7" fontId="2" fillId="0" borderId="6" xfId="1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left" vertical="center" wrapText="1" indent="1" readingOrder="1"/>
    </xf>
    <xf numFmtId="0" fontId="2" fillId="0" borderId="8" xfId="0" applyFont="1" applyBorder="1" applyAlignment="1">
      <alignment horizontal="center" vertical="center" wrapText="1" readingOrder="1"/>
    </xf>
    <xf numFmtId="9" fontId="2" fillId="0" borderId="8" xfId="0" applyNumberFormat="1" applyFont="1" applyBorder="1" applyAlignment="1">
      <alignment horizontal="center" vertical="center" wrapText="1" readingOrder="1"/>
    </xf>
    <xf numFmtId="2" fontId="2" fillId="0" borderId="8" xfId="0" applyNumberFormat="1" applyFont="1" applyBorder="1" applyAlignment="1">
      <alignment horizontal="center" vertical="center" wrapText="1" readingOrder="1"/>
    </xf>
    <xf numFmtId="1" fontId="2" fillId="0" borderId="8" xfId="0" applyNumberFormat="1" applyFont="1" applyBorder="1" applyAlignment="1">
      <alignment horizontal="center" vertical="center" wrapText="1" readingOrder="1"/>
    </xf>
    <xf numFmtId="164" fontId="2" fillId="0" borderId="8" xfId="0" applyNumberFormat="1" applyFont="1" applyBorder="1" applyAlignment="1">
      <alignment horizontal="center" vertical="center" wrapText="1" readingOrder="1"/>
    </xf>
    <xf numFmtId="5" fontId="2" fillId="0" borderId="8" xfId="1" applyNumberFormat="1" applyFont="1" applyBorder="1" applyAlignment="1">
      <alignment horizontal="center" vertical="center" wrapText="1" readingOrder="1"/>
    </xf>
    <xf numFmtId="7" fontId="2" fillId="0" borderId="8" xfId="1" applyNumberFormat="1" applyFont="1" applyBorder="1" applyAlignment="1">
      <alignment horizontal="center" vertical="center" wrapText="1" readingOrder="1"/>
    </xf>
    <xf numFmtId="7" fontId="2" fillId="0" borderId="9" xfId="1" applyNumberFormat="1" applyFon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5FA1-4765-A14C-BB1D-3DB01A1A424E}">
  <dimension ref="B1:S31"/>
  <sheetViews>
    <sheetView tabSelected="1" topLeftCell="D1" workbookViewId="0">
      <selection activeCell="J31" sqref="J31"/>
    </sheetView>
  </sheetViews>
  <sheetFormatPr baseColWidth="10" defaultRowHeight="16" x14ac:dyDescent="0.2"/>
  <cols>
    <col min="1" max="1" width="3.5" style="1" customWidth="1"/>
    <col min="2" max="2" width="16.6640625" style="1" customWidth="1"/>
    <col min="3" max="3" width="14.5" style="1" customWidth="1"/>
    <col min="4" max="6" width="14.33203125" style="1" customWidth="1"/>
    <col min="7" max="7" width="15.33203125" style="1" bestFit="1" customWidth="1"/>
    <col min="8" max="8" width="15.83203125" style="2" bestFit="1" customWidth="1"/>
    <col min="9" max="9" width="16.6640625" style="2" bestFit="1" customWidth="1"/>
    <col min="10" max="10" width="14.83203125" style="1" customWidth="1"/>
    <col min="11" max="11" width="16" style="1" bestFit="1" customWidth="1"/>
    <col min="12" max="12" width="16" style="1" customWidth="1"/>
    <col min="13" max="13" width="17.1640625" style="1" customWidth="1"/>
    <col min="14" max="19" width="17.6640625" style="1" customWidth="1"/>
    <col min="20" max="16384" width="10.83203125" style="1"/>
  </cols>
  <sheetData>
    <row r="1" spans="2:19" ht="17" thickBot="1" x14ac:dyDescent="0.25"/>
    <row r="2" spans="2:19" ht="25" x14ac:dyDescent="0.2">
      <c r="B2" s="3" t="s">
        <v>0</v>
      </c>
      <c r="C2" s="4" t="s">
        <v>1</v>
      </c>
      <c r="D2" s="4" t="s">
        <v>2</v>
      </c>
      <c r="E2" s="4" t="s">
        <v>14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9</v>
      </c>
      <c r="L2" s="5" t="s">
        <v>10</v>
      </c>
      <c r="M2" s="5" t="s">
        <v>11</v>
      </c>
      <c r="N2" s="4" t="s">
        <v>12</v>
      </c>
      <c r="O2" s="4" t="s">
        <v>13</v>
      </c>
      <c r="P2" s="4" t="s">
        <v>8</v>
      </c>
      <c r="Q2" s="4" t="s">
        <v>15</v>
      </c>
      <c r="R2" s="4" t="s">
        <v>16</v>
      </c>
      <c r="S2" s="6" t="s">
        <v>17</v>
      </c>
    </row>
    <row r="3" spans="2:19" ht="22" x14ac:dyDescent="0.2">
      <c r="B3" s="7" t="s">
        <v>18</v>
      </c>
      <c r="C3" s="8">
        <v>2021</v>
      </c>
      <c r="D3" s="8">
        <v>2.7359999999999999E-2</v>
      </c>
      <c r="E3" s="13">
        <v>12000</v>
      </c>
      <c r="F3" s="8">
        <v>0.1</v>
      </c>
      <c r="G3" s="9">
        <v>0.40849999999999997</v>
      </c>
      <c r="H3" s="8">
        <v>84.3</v>
      </c>
      <c r="I3" s="8">
        <f>_xlfn.FLOOR.MATH((H3*10^6/D3*G3/2^20),1)</f>
        <v>1200</v>
      </c>
      <c r="J3" s="8">
        <v>717</v>
      </c>
      <c r="K3" s="9">
        <v>0.95</v>
      </c>
      <c r="L3" s="11">
        <f>_xlfn.FLOOR.MATH(J3*K3,1)</f>
        <v>681</v>
      </c>
      <c r="M3" s="12">
        <f>I3/H3/8</f>
        <v>1.7793594306049823</v>
      </c>
      <c r="N3" s="8">
        <v>500</v>
      </c>
      <c r="O3" s="12">
        <f>1/F3/8</f>
        <v>1.25</v>
      </c>
      <c r="P3" s="10">
        <f>N3*I3/8/1024</f>
        <v>73.2421875</v>
      </c>
      <c r="Q3" s="14">
        <f>E3/L3</f>
        <v>17.621145374449338</v>
      </c>
      <c r="R3" s="13">
        <f>Q3/(I3/8/1024)</f>
        <v>120.29368575624081</v>
      </c>
      <c r="S3" s="15">
        <f>Q3/P3</f>
        <v>0.24058737151248163</v>
      </c>
    </row>
    <row r="4" spans="2:19" ht="22" x14ac:dyDescent="0.2">
      <c r="B4" s="7" t="s">
        <v>19</v>
      </c>
      <c r="C4" s="8">
        <v>2021</v>
      </c>
      <c r="D4" s="8">
        <v>2.7359999999999999E-2</v>
      </c>
      <c r="E4" s="13">
        <v>8000</v>
      </c>
      <c r="F4" s="8">
        <v>0.1</v>
      </c>
      <c r="G4" s="9">
        <v>0.40849999999999997</v>
      </c>
      <c r="H4" s="8">
        <v>84.3</v>
      </c>
      <c r="I4" s="8">
        <f>_xlfn.FLOOR.MATH((H4*10^6/D4*G4/2^20),1)</f>
        <v>1200</v>
      </c>
      <c r="J4" s="8">
        <v>717</v>
      </c>
      <c r="K4" s="9">
        <v>0.95</v>
      </c>
      <c r="L4" s="11">
        <f>_xlfn.FLOOR.MATH(J4*K4,1)</f>
        <v>681</v>
      </c>
      <c r="M4" s="12">
        <f>I4/H4/8</f>
        <v>1.7793594306049823</v>
      </c>
      <c r="N4" s="8">
        <v>500</v>
      </c>
      <c r="O4" s="12">
        <f>1/F4/8</f>
        <v>1.25</v>
      </c>
      <c r="P4" s="10">
        <f>N4*I4/8/1024</f>
        <v>73.2421875</v>
      </c>
      <c r="Q4" s="14">
        <f>E4/L4</f>
        <v>11.747430249632894</v>
      </c>
      <c r="R4" s="13">
        <f>Q4/(I4/8/1024)</f>
        <v>80.195790504160556</v>
      </c>
      <c r="S4" s="15">
        <f>Q4/P4</f>
        <v>0.1603915810083211</v>
      </c>
    </row>
    <row r="5" spans="2:19" ht="23" thickBot="1" x14ac:dyDescent="0.25">
      <c r="B5" s="16" t="s">
        <v>33</v>
      </c>
      <c r="C5" s="17">
        <v>2024</v>
      </c>
      <c r="D5" s="17">
        <v>1.4579999999999999E-2</v>
      </c>
      <c r="E5" s="22">
        <v>8000</v>
      </c>
      <c r="F5" s="17">
        <v>0.8</v>
      </c>
      <c r="G5" s="18">
        <v>0.5</v>
      </c>
      <c r="H5" s="17">
        <v>97.87</v>
      </c>
      <c r="I5" s="17">
        <f>_xlfn.FLOOR.MATH((H5*10^6/D5*G5/2^20),1)</f>
        <v>3200</v>
      </c>
      <c r="J5" s="17">
        <v>614</v>
      </c>
      <c r="K5" s="18">
        <v>0.95</v>
      </c>
      <c r="L5" s="20">
        <f>_xlfn.FLOOR.MATH(J5*K5,1)</f>
        <v>583</v>
      </c>
      <c r="M5" s="21">
        <f>I5/H5/8</f>
        <v>4.0870542556452438</v>
      </c>
      <c r="N5" s="17">
        <v>13</v>
      </c>
      <c r="O5" s="21">
        <f>1/F5/8</f>
        <v>0.15625</v>
      </c>
      <c r="P5" s="19">
        <f>N5*I5/8/1024</f>
        <v>5.078125</v>
      </c>
      <c r="Q5" s="23">
        <f>E5/L5</f>
        <v>13.722126929674099</v>
      </c>
      <c r="R5" s="22">
        <f>Q5/(I5/8/1024)</f>
        <v>35.128644939965696</v>
      </c>
      <c r="S5" s="24">
        <f>Q5/P5</f>
        <v>2.7022034569204378</v>
      </c>
    </row>
    <row r="7" spans="2:19" ht="17" thickBot="1" x14ac:dyDescent="0.25"/>
    <row r="8" spans="2:19" x14ac:dyDescent="0.2">
      <c r="B8" s="25" t="s">
        <v>20</v>
      </c>
      <c r="C8" s="26" t="s">
        <v>21</v>
      </c>
      <c r="D8" s="26" t="s">
        <v>22</v>
      </c>
      <c r="E8" s="26" t="s">
        <v>23</v>
      </c>
      <c r="F8" s="26" t="s">
        <v>24</v>
      </c>
      <c r="G8" s="26" t="s">
        <v>25</v>
      </c>
      <c r="H8" s="26" t="s">
        <v>26</v>
      </c>
      <c r="I8" s="26" t="s">
        <v>27</v>
      </c>
      <c r="J8" s="27" t="s">
        <v>28</v>
      </c>
    </row>
    <row r="9" spans="2:19" ht="19" x14ac:dyDescent="0.2">
      <c r="B9" s="28" t="s">
        <v>29</v>
      </c>
      <c r="C9" s="29" t="s">
        <v>29</v>
      </c>
      <c r="D9" s="29" t="s">
        <v>29</v>
      </c>
      <c r="E9" s="29" t="s">
        <v>29</v>
      </c>
      <c r="F9" s="29" t="s">
        <v>29</v>
      </c>
      <c r="G9" s="29" t="s">
        <v>30</v>
      </c>
      <c r="H9" s="29" t="s">
        <v>30</v>
      </c>
      <c r="I9" s="29" t="s">
        <v>31</v>
      </c>
      <c r="J9" s="30" t="s">
        <v>32</v>
      </c>
    </row>
    <row r="10" spans="2:19" ht="17" thickBot="1" x14ac:dyDescent="0.25">
      <c r="B10" s="31">
        <v>300</v>
      </c>
      <c r="C10" s="32">
        <v>3</v>
      </c>
      <c r="D10" s="32">
        <f>B10-C10*2</f>
        <v>294</v>
      </c>
      <c r="E10" s="32">
        <v>9</v>
      </c>
      <c r="F10" s="34">
        <f>H3/E10</f>
        <v>9.3666666666666671</v>
      </c>
      <c r="G10" s="32">
        <v>100</v>
      </c>
      <c r="H10" s="32">
        <v>100</v>
      </c>
      <c r="I10" s="32">
        <f>(E10+G10/1000)*(F10+H10/1000)</f>
        <v>86.146666666666661</v>
      </c>
      <c r="J10" s="33">
        <f>_xlfn.FLOOR.MATH(D10*3.1415*(D10/4/I10-1/SQRT(2*I10)),1)</f>
        <v>717</v>
      </c>
    </row>
    <row r="14" spans="2:19" ht="17" thickBot="1" x14ac:dyDescent="0.25"/>
    <row r="15" spans="2:19" ht="25" x14ac:dyDescent="0.2">
      <c r="B15" s="3" t="s">
        <v>0</v>
      </c>
      <c r="C15" s="4" t="s">
        <v>1</v>
      </c>
      <c r="D15" s="4" t="s">
        <v>2</v>
      </c>
      <c r="E15" s="4" t="s">
        <v>3</v>
      </c>
      <c r="F15" s="5" t="s">
        <v>11</v>
      </c>
      <c r="G15" s="4" t="s">
        <v>12</v>
      </c>
      <c r="H15" s="4" t="s">
        <v>13</v>
      </c>
      <c r="I15" s="4" t="s">
        <v>14</v>
      </c>
      <c r="J15" s="4" t="s">
        <v>16</v>
      </c>
      <c r="K15" s="6" t="s">
        <v>17</v>
      </c>
    </row>
    <row r="16" spans="2:19" ht="22" x14ac:dyDescent="0.2">
      <c r="B16" s="7" t="s">
        <v>18</v>
      </c>
      <c r="C16" s="8">
        <v>2021</v>
      </c>
      <c r="D16" s="8">
        <v>2.7359999999999999E-2</v>
      </c>
      <c r="E16" s="8">
        <v>0.1</v>
      </c>
      <c r="F16" s="12">
        <v>1.7777777777777777</v>
      </c>
      <c r="G16" s="8">
        <v>500</v>
      </c>
      <c r="H16" s="12">
        <v>1.25</v>
      </c>
      <c r="I16" s="13">
        <v>12000</v>
      </c>
      <c r="J16" s="13">
        <v>120.29368575624081</v>
      </c>
      <c r="K16" s="15">
        <v>0.24058737151248163</v>
      </c>
    </row>
    <row r="17" spans="2:11" ht="22" x14ac:dyDescent="0.2">
      <c r="B17" s="7" t="s">
        <v>19</v>
      </c>
      <c r="C17" s="8">
        <v>2021</v>
      </c>
      <c r="D17" s="8">
        <v>2.7359999999999999E-2</v>
      </c>
      <c r="E17" s="8">
        <v>0.1</v>
      </c>
      <c r="F17" s="12">
        <v>1.7777777777777777</v>
      </c>
      <c r="G17" s="8">
        <v>500</v>
      </c>
      <c r="H17" s="12">
        <v>1.25</v>
      </c>
      <c r="I17" s="13">
        <v>8000</v>
      </c>
      <c r="J17" s="13">
        <v>80.195790504160556</v>
      </c>
      <c r="K17" s="15">
        <v>0.1603915810083211</v>
      </c>
    </row>
    <row r="18" spans="2:11" ht="23" thickBot="1" x14ac:dyDescent="0.25">
      <c r="B18" s="16" t="s">
        <v>33</v>
      </c>
      <c r="C18" s="17">
        <v>2024</v>
      </c>
      <c r="D18" s="17">
        <v>1.4579999999999999E-2</v>
      </c>
      <c r="E18" s="17">
        <v>0.8</v>
      </c>
      <c r="F18" s="21">
        <v>4.087889626980072</v>
      </c>
      <c r="G18" s="17">
        <v>13</v>
      </c>
      <c r="H18" s="21">
        <v>0.15625</v>
      </c>
      <c r="I18" s="22">
        <v>8000</v>
      </c>
      <c r="J18" s="22">
        <v>35.128644939965696</v>
      </c>
      <c r="K18" s="24">
        <v>2.7022034569204378</v>
      </c>
    </row>
    <row r="31" spans="2:11" x14ac:dyDescent="0.2">
      <c r="J31" s="1">
        <f>1200/8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2022-03-02T09:40:23Z</dcterms:created>
  <dcterms:modified xsi:type="dcterms:W3CDTF">2022-03-03T00:43:54Z</dcterms:modified>
</cp:coreProperties>
</file>