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W:\S26A\Documents\Specs\PlaceholderDoc\"/>
    </mc:Choice>
  </mc:AlternateContent>
  <bookViews>
    <workbookView xWindow="1110" yWindow="0" windowWidth="21105" windowHeight="10830"/>
  </bookViews>
  <sheets>
    <sheet name="Placeholder Doc " sheetId="3" r:id="rId1"/>
    <sheet name="Regulator Cross Usage" sheetId="4" r:id="rId2"/>
    <sheet name="Current Mirror Calculator" sheetId="5" r:id="rId3"/>
  </sheets>
  <definedNames>
    <definedName name="fdacs">#REF!</definedName>
    <definedName name="fdacsvcc">#REF!</definedName>
    <definedName name="ffacs">#REF!</definedName>
    <definedName name="ffacsvcc">#REF!</definedName>
    <definedName name="fpgmloads">#REF!</definedName>
    <definedName name="fpgmloadsvcc">#REF!</definedName>
    <definedName name="fplanesw">#REF!</definedName>
    <definedName name="fplaneswvcc">#REF!</definedName>
    <definedName name="fpumps">#REF!</definedName>
    <definedName name="fpumpsvcc">#REF!</definedName>
    <definedName name="ftotalaccurate">#REF!</definedName>
    <definedName name="junk">#REF!</definedName>
    <definedName name="junk1">#REF!</definedName>
    <definedName name="junk10">#REF!</definedName>
    <definedName name="junk100">#REF!</definedName>
    <definedName name="junk11">#REF!</definedName>
    <definedName name="junk12">#REF!</definedName>
    <definedName name="junk13">#REF!</definedName>
    <definedName name="junk2">#REF!</definedName>
    <definedName name="junk20">#REF!</definedName>
    <definedName name="junk3">#REF!</definedName>
    <definedName name="junk30">#REF!</definedName>
    <definedName name="junk31">#REF!</definedName>
    <definedName name="junk4">#REF!</definedName>
    <definedName name="junk5">#REF!</definedName>
    <definedName name="junk6">#REF!</definedName>
    <definedName name="test">#REF!</definedName>
    <definedName name="test1">#REF!</definedName>
    <definedName name="test2">#REF!</definedName>
    <definedName name="test3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2" i="5" l="1"/>
  <c r="E13" i="5" l="1"/>
  <c r="F13" i="5"/>
  <c r="F61" i="5"/>
  <c r="E61" i="5"/>
  <c r="D61" i="5"/>
  <c r="F57" i="5"/>
  <c r="E57" i="5"/>
  <c r="D57" i="5"/>
  <c r="F46" i="5"/>
  <c r="E46" i="5"/>
  <c r="D46" i="5"/>
  <c r="F35" i="5"/>
  <c r="E35" i="5"/>
  <c r="D35" i="5"/>
  <c r="G24" i="5"/>
  <c r="F20" i="5"/>
  <c r="E20" i="5"/>
  <c r="D20" i="5"/>
  <c r="D13" i="5"/>
  <c r="G54" i="5" l="1"/>
  <c r="G36" i="5"/>
  <c r="G67" i="5"/>
  <c r="G25" i="5"/>
  <c r="G65" i="5"/>
  <c r="G51" i="5"/>
  <c r="G28" i="5"/>
  <c r="G39" i="5"/>
  <c r="G21" i="5"/>
  <c r="G43" i="5"/>
  <c r="G47" i="5"/>
  <c r="G17" i="5"/>
  <c r="G15" i="5"/>
  <c r="G64" i="5"/>
  <c r="G40" i="5"/>
  <c r="G48" i="5"/>
  <c r="G52" i="5"/>
  <c r="G69" i="5"/>
  <c r="G14" i="5"/>
  <c r="G22" i="5"/>
  <c r="G26" i="5"/>
  <c r="G37" i="5"/>
  <c r="G41" i="5"/>
  <c r="G49" i="5"/>
  <c r="G53" i="5"/>
  <c r="G62" i="5"/>
  <c r="G66" i="5"/>
  <c r="G16" i="5"/>
  <c r="G68" i="5"/>
  <c r="G23" i="5"/>
  <c r="G27" i="5"/>
  <c r="G38" i="5"/>
  <c r="G42" i="5"/>
  <c r="G50" i="5"/>
  <c r="G63" i="5"/>
  <c r="E78" i="3"/>
  <c r="H3" i="3" l="1"/>
  <c r="E41" i="3" l="1"/>
  <c r="E40" i="3"/>
  <c r="E31" i="3"/>
  <c r="E69" i="3"/>
  <c r="E68" i="3"/>
  <c r="E67" i="3"/>
</calcChain>
</file>

<file path=xl/sharedStrings.xml><?xml version="1.0" encoding="utf-8"?>
<sst xmlns="http://schemas.openxmlformats.org/spreadsheetml/2006/main" count="922" uniqueCount="340">
  <si>
    <t>READ</t>
  </si>
  <si>
    <t>I-Reset ( minimum ) @ 85 C</t>
  </si>
  <si>
    <t>uA</t>
  </si>
  <si>
    <t>I-Reset ( minimum ) @ 25C</t>
  </si>
  <si>
    <t>I-Reset ( maximum ) @ 85 C</t>
  </si>
  <si>
    <t>I-Reset ( maximum ) @ 25 C</t>
  </si>
  <si>
    <t>Davide</t>
  </si>
  <si>
    <t>Nick</t>
  </si>
  <si>
    <t>I-Reset Write Cycle bin Step size</t>
  </si>
  <si>
    <t>I-Reset Write Cycle bin Range</t>
  </si>
  <si>
    <t>RESET</t>
  </si>
  <si>
    <t>SET</t>
  </si>
  <si>
    <t>5-60</t>
  </si>
  <si>
    <t>#</t>
  </si>
  <si>
    <t>Spec Owner</t>
  </si>
  <si>
    <t>DE Owner</t>
  </si>
  <si>
    <t>%</t>
  </si>
  <si>
    <t>Number of ED for Plateau 4</t>
  </si>
  <si>
    <t>Step Size for Plateau 4 (ED)</t>
  </si>
  <si>
    <t>I-Read for SSR</t>
  </si>
  <si>
    <t>I-Read Reference Mirror</t>
  </si>
  <si>
    <t>Balaji</t>
  </si>
  <si>
    <t>I-Read Current Mirror Range</t>
  </si>
  <si>
    <t>I-Read Step Size</t>
  </si>
  <si>
    <t>Depends on B-type leakage and I-read for SSR</t>
  </si>
  <si>
    <t>Allowed variation for I-read reference</t>
  </si>
  <si>
    <t>Comments</t>
  </si>
  <si>
    <t>V</t>
  </si>
  <si>
    <t>Ashraf</t>
  </si>
  <si>
    <t>Layne</t>
  </si>
  <si>
    <t>BL Voltage with BLVDM1 @ 85C</t>
  </si>
  <si>
    <t>BL Voltage with BLVDM2 @ 85C</t>
  </si>
  <si>
    <t>BL Voltage with BLVDM3 @ 85C</t>
  </si>
  <si>
    <t>BL Voltage with BLVDM4 @ 85C</t>
  </si>
  <si>
    <t>WL Voltage with WLVDM0/1 @ 85C</t>
  </si>
  <si>
    <t>BL voltage range @ 85C</t>
  </si>
  <si>
    <t>WL voltage range @ 85C</t>
  </si>
  <si>
    <t>ns</t>
  </si>
  <si>
    <t>Howard</t>
  </si>
  <si>
    <t>Time duration for Plateau 1</t>
  </si>
  <si>
    <t>Time duration for Plateau 4</t>
  </si>
  <si>
    <t>Time duration for Plateau 3</t>
  </si>
  <si>
    <t xml:space="preserve">Time duration for ramp down </t>
  </si>
  <si>
    <t>Total of time duration from Plateau 1 to Plateau 4 is 195ns</t>
  </si>
  <si>
    <t>2.5</t>
  </si>
  <si>
    <t>On Track</t>
  </si>
  <si>
    <t>Waive</t>
  </si>
  <si>
    <t>Ved</t>
  </si>
  <si>
    <t>15-30</t>
  </si>
  <si>
    <t>+/- 20</t>
  </si>
  <si>
    <t>30-50</t>
  </si>
  <si>
    <t>+/- 15</t>
  </si>
  <si>
    <t>Variation is Spec'd at Performance Range</t>
  </si>
  <si>
    <t>Use Step Mirrors</t>
  </si>
  <si>
    <t>10-40</t>
  </si>
  <si>
    <t>+/-15</t>
  </si>
  <si>
    <t>60 - 150</t>
  </si>
  <si>
    <t>Number of ED for I-Read SSR</t>
  </si>
  <si>
    <t>Step Size for I-Read SSR (ED)</t>
  </si>
  <si>
    <t>80-120</t>
  </si>
  <si>
    <t>Max Icell that can be seen before NCS</t>
  </si>
  <si>
    <t>5-35</t>
  </si>
  <si>
    <t>I-Reset Write Cycle bin options</t>
  </si>
  <si>
    <t xml:space="preserve">I-Set for P1 </t>
  </si>
  <si>
    <t>I-Set Current Mirror Range for P1 (Functional)</t>
  </si>
  <si>
    <t>I-Set Current Mirror Range for P1 (Performance)</t>
  </si>
  <si>
    <t>I-Set P1 Step Size</t>
  </si>
  <si>
    <t>Number of ED for P1</t>
  </si>
  <si>
    <t>I-set for Plateau 3 (equation)</t>
  </si>
  <si>
    <t>P3 + P4</t>
  </si>
  <si>
    <t>Shravya</t>
  </si>
  <si>
    <t>I-Reset (equation)</t>
  </si>
  <si>
    <t>Reset Current Mirror Range (Functional)</t>
  </si>
  <si>
    <t>Reset Current Mirror Range (Performance)</t>
  </si>
  <si>
    <t xml:space="preserve">Reset Current Mirror Step Size </t>
  </si>
  <si>
    <t>P3 Current Mirror Target</t>
  </si>
  <si>
    <t>Current Mirror Range for P3 (Functional)</t>
  </si>
  <si>
    <t xml:space="preserve"> Current Mirror Range for P3 (Performance)</t>
  </si>
  <si>
    <t>P3 current mirror Step Size</t>
  </si>
  <si>
    <t>P4 Current Mirror Target</t>
  </si>
  <si>
    <t>Current Mirror Range for P4 (Functional)</t>
  </si>
  <si>
    <t xml:space="preserve"> Current Mirror Range for P4 (Performance)</t>
  </si>
  <si>
    <t>P4 current mirror Step Size</t>
  </si>
  <si>
    <t>Step Current Mirror Target</t>
  </si>
  <si>
    <t>I-set for Plateau 4 ( equation )</t>
  </si>
  <si>
    <t>P4 + Step mirror trim</t>
  </si>
  <si>
    <t>Reset current mirror + Step Mirror trim</t>
  </si>
  <si>
    <t xml:space="preserve">Ashraf </t>
  </si>
  <si>
    <t>Min Ramp down time from Plateau 3 to Plateau 4</t>
  </si>
  <si>
    <t>Max B-type leakage spec</t>
  </si>
  <si>
    <t>mV</t>
  </si>
  <si>
    <t>+/-150</t>
  </si>
  <si>
    <t>WL to BL variation due to VDM</t>
  </si>
  <si>
    <t>Cell Drift voltage compliance range</t>
  </si>
  <si>
    <t>2.81 - 2.6 = 0.21v ( maximum drift vdm range limited by circuit)</t>
  </si>
  <si>
    <t>0.21V</t>
  </si>
  <si>
    <t>-2.5V +/- 0.15V</t>
  </si>
  <si>
    <t>-2.5 Nominal + D2D offset(max,min)</t>
  </si>
  <si>
    <t>9.35uA</t>
  </si>
  <si>
    <t xml:space="preserve">Requested </t>
  </si>
  <si>
    <t>Actual</t>
  </si>
  <si>
    <t>5,10,20</t>
  </si>
  <si>
    <t xml:space="preserve">Total of time duration from Plateau 1 to Plateau 4 is 195ns </t>
  </si>
  <si>
    <t>Voltage supplies for Plateau 1</t>
  </si>
  <si>
    <t>Voltage supplies for Plateau 3</t>
  </si>
  <si>
    <t>Voltage supplies for Plateau 4</t>
  </si>
  <si>
    <t>hnvnn(~-4.45V) + hpvpp</t>
  </si>
  <si>
    <t>hnvnn(~-4.45) + vdm0</t>
  </si>
  <si>
    <t>I-Read Current Mirror Range (Performance)</t>
  </si>
  <si>
    <t>WLVDM Deck Offset</t>
  </si>
  <si>
    <t>45-40</t>
  </si>
  <si>
    <t>40-28</t>
  </si>
  <si>
    <t>Variation for I-Set Plateau 4 (Cell, Near)</t>
  </si>
  <si>
    <t>Variation for I-Set Plateau 4 (Cell, Far)</t>
  </si>
  <si>
    <t>Variation for I-Set P1 (Mirror)</t>
  </si>
  <si>
    <t>Variation for I-Set Plateau 3 (Cell, Near)</t>
  </si>
  <si>
    <t>Variation for I-Set Plateau 3 (Cell, Far)</t>
  </si>
  <si>
    <t>Variation for I-Set Plateau 3 (Mirror)</t>
  </si>
  <si>
    <t>Variation for I-Set Plateau 4 (Mirror)</t>
  </si>
  <si>
    <t>Variation for I-Read SSR (Cell, Near)</t>
  </si>
  <si>
    <t>Variation for I-Read SSR (Cell, Far)</t>
  </si>
  <si>
    <t>Variation for I-Read SSR (Mirror)</t>
  </si>
  <si>
    <t>Source is DTS, ED10/Mirrors Bypassed</t>
  </si>
  <si>
    <t>58 - 61</t>
  </si>
  <si>
    <t>TT, 0C - TT, 85C, Imirror Trim = 40uA, Lwls = -1.75V</t>
  </si>
  <si>
    <t>TT, 0C - TT, 85C, Imirror Trim = 60uA, Lwls = -1.75V</t>
  </si>
  <si>
    <t>54 - 58</t>
  </si>
  <si>
    <t>38 - 40</t>
  </si>
  <si>
    <t>39 - 40</t>
  </si>
  <si>
    <t>32 - 33</t>
  </si>
  <si>
    <t>27 - 29</t>
  </si>
  <si>
    <t>TT, 0C - TT, 85C, Imirror Trim = 40uA, Lwls = -1.75V  --&gt; Need to increase LWLs</t>
  </si>
  <si>
    <t>20</t>
  </si>
  <si>
    <t>+/-20</t>
  </si>
  <si>
    <t>TT, 0C (Max VDM) - TT, 85C (Min VDM), Imirror Trim = 45u,  LWLs = 0V</t>
  </si>
  <si>
    <t>2.1 to 3.432</t>
  </si>
  <si>
    <t>-1.63 to -3.19</t>
  </si>
  <si>
    <t>-1.6 to -3.3</t>
  </si>
  <si>
    <t>2.1 to 3.8</t>
  </si>
  <si>
    <t>+/- 18</t>
  </si>
  <si>
    <t>BL Voltage Trim Range with BLWRITEV @ 85C (no deck offset)</t>
  </si>
  <si>
    <t>BL Voltage Trim Range with BLWRITEV @ 85C (+150mV deck offset)</t>
  </si>
  <si>
    <t>BL Voltage Trim Range with BLWRITEV @ 0C (no deck offset)</t>
  </si>
  <si>
    <t>BL Voltage Trim Range with BLWRITEV @ 0C (+150mV deck offset)</t>
  </si>
  <si>
    <t>WL Voltage Trim Range with HNVNN @ 0C (no deck offset)</t>
  </si>
  <si>
    <t>WL Voltage Trim Range with HNVNN @ 0C (+150mV deck offset)</t>
  </si>
  <si>
    <t>WL Voltage Trim Range with HNVNN @ 85C (no deck offset)</t>
  </si>
  <si>
    <t>WL Voltage Trim Range with HNVNN @ 85C (+150mV deck offset)</t>
  </si>
  <si>
    <t>BL Voltage with BLWRITEV @ 85C (no deck offset)</t>
  </si>
  <si>
    <t>BL Voltage with BLWRITEV @ 85C (+150mV deck offset)</t>
  </si>
  <si>
    <t>BL Voltage with BLWRITEV @ 0C (no deck offset)</t>
  </si>
  <si>
    <t>BL Voltage with BLWRITEV @ 0C (+150mV deck offset)</t>
  </si>
  <si>
    <t>WL Voltage with BLWRITEV @ 85C (no deck offset)</t>
  </si>
  <si>
    <t>WL Voltage with BLWRITEV @ 85C (+150mV deck offset)</t>
  </si>
  <si>
    <t>WL Voltage with BLWRITEV @ 0C (no deck offset)</t>
  </si>
  <si>
    <t>WL Voltage with BLWRITEV @ 0C (+150mV deck offset)</t>
  </si>
  <si>
    <t>VDM must be 6.43V    (+150mV Deck Offset).       Assumption: 3 sigma + 1/2 Drift (300mV)</t>
  </si>
  <si>
    <t>VDM must be 6.94V    (+150mV Deck Offse).       Assumption: 3 sigma + 1/2 Drift (300mV)</t>
  </si>
  <si>
    <t>2.3V to 3.32V (near BL) / 2.30V to 3.25V (far BL)</t>
  </si>
  <si>
    <t>3.35V (near BL) / 3.27V (far BL)</t>
  </si>
  <si>
    <t>(ss/85C/hrlcR): max trim = hpvpp min = 4.70V</t>
  </si>
  <si>
    <t>-2.0V to -3.10V (near WL) / -2.0V to -3.16V (far WL)</t>
  </si>
  <si>
    <t>-3.10V (near WL) / -3.16V (far WL)</t>
  </si>
  <si>
    <t>2.3V to 3.84V (near BL) / 2.30V to 3.82V (far BL)</t>
  </si>
  <si>
    <t>(ss/85C/hrlcR): hnmirror_select = -3.60V</t>
  </si>
  <si>
    <t>2.3V to 3.40V (near BL) / 2.30V to 3.32V (far BL)</t>
  </si>
  <si>
    <t>-3.55V (near WL) / -3.55V (far WL)</t>
  </si>
  <si>
    <t>-3.51V (near WL) / -3.51V (far WL)</t>
  </si>
  <si>
    <t>-2.0V to -3.51V (near WL) / -2.0V to -3.51V (far WL)</t>
  </si>
  <si>
    <t>-2.0V to -3.55V (near WL) / -2.0V to -3.55V (far WL)</t>
  </si>
  <si>
    <t>3.32V (near BL) / 3.28V (far BL)</t>
  </si>
  <si>
    <t>2.3V to 3.78V (near BL) / 2.30V to 3.74V (far BL)</t>
  </si>
  <si>
    <t>(ss/0C/hrlcR): max trim = hpvpp min = 4.70V</t>
  </si>
  <si>
    <t>3.41V (near BL) / 3.39V (far BL)</t>
  </si>
  <si>
    <t>VDM must be 6.79V    (No Deck Offset).              Assumption: 3 sigma + 1/2 Drift (300mV)</t>
  </si>
  <si>
    <t>VDM must be 6.28V    (No Deck Offset).              Assumption: 3 sigma + 1/2 Drift (300mV)</t>
  </si>
  <si>
    <t>(ss/0C/hrlcR): hnmirror_select = -3.60V</t>
  </si>
  <si>
    <t>-3.10V (near WL) / -3.04V (far WL)</t>
  </si>
  <si>
    <t>-2.0V to -3.10V (near WL) / -2.0V to -3.04V (far WL)</t>
  </si>
  <si>
    <t>Gate voltage on LXS during Read for spike mitigation (ss)</t>
  </si>
  <si>
    <t>Gate voltage on LXS during Read for spike mitigation (ff)</t>
  </si>
  <si>
    <t xml:space="preserve">Feature </t>
  </si>
  <si>
    <t>Unit</t>
  </si>
  <si>
    <t>S15C</t>
  </si>
  <si>
    <t>20-175</t>
  </si>
  <si>
    <t>5-82.5</t>
  </si>
  <si>
    <t>12.5-55</t>
  </si>
  <si>
    <t>5-20</t>
  </si>
  <si>
    <t>P2=5, P4=2.5</t>
  </si>
  <si>
    <t>P2 + P4</t>
  </si>
  <si>
    <t>17.5-115</t>
  </si>
  <si>
    <t>NA</t>
  </si>
  <si>
    <t>P4</t>
  </si>
  <si>
    <t>hnvnn/hnvnn_reset + blwritev/hpvpp</t>
  </si>
  <si>
    <t>hnvnn_reset + vdm0</t>
  </si>
  <si>
    <t>SSR Read Mirror</t>
  </si>
  <si>
    <t>20-30</t>
  </si>
  <si>
    <t>25-30</t>
  </si>
  <si>
    <t>Ireset CM</t>
  </si>
  <si>
    <t>-1.2 @ -2.8V</t>
  </si>
  <si>
    <t>Variation for I-Set P1 (ED)</t>
  </si>
  <si>
    <t>+/- 30</t>
  </si>
  <si>
    <t>Step Size for P1 (ED) (Functional)</t>
  </si>
  <si>
    <t>Step Size for P1 (ED) (Performance)</t>
  </si>
  <si>
    <t>Step size for P1 (ED)</t>
  </si>
  <si>
    <t>2.5-5</t>
  </si>
  <si>
    <t>2.5 - 10</t>
  </si>
  <si>
    <t>2.87 (0C), 3.97 (85C)</t>
  </si>
  <si>
    <t xml:space="preserve">1 - 5.8(0C) ; 1.6 - 7.34 (85C) </t>
  </si>
  <si>
    <t>70-120</t>
  </si>
  <si>
    <t>25-35</t>
  </si>
  <si>
    <t>+/- 25</t>
  </si>
  <si>
    <t>25-50</t>
  </si>
  <si>
    <t>+/- 17</t>
  </si>
  <si>
    <t>Variation is Spec'd at Performance Range  (% of offset)</t>
  </si>
  <si>
    <t>Rev 3</t>
  </si>
  <si>
    <t>6 Options (Step 0/1 current trim) - 1.25/2.5 or 2.5/5 or 3.75/7.5 or 5/10 or 6.25/12.5 or 7.5/15</t>
  </si>
  <si>
    <t xml:space="preserve">3 Options (Step 0/1 current trim) - 2.5/5 or 3.75/7.5 or 5/10 </t>
  </si>
  <si>
    <t>hnmirror_select(~-3.6V) + blwrite/hpvpp</t>
  </si>
  <si>
    <t>-0.9 @ -2.5V</t>
  </si>
  <si>
    <t>With WLVDM = -2.5V, Vgs for LXS is ~2.5-0.7 = 1.8V ( Assuming no WL offset )</t>
  </si>
  <si>
    <t>With WLVDM = -2.5V, Vgs for LXS is ~2.5V ( Assuming no WL offset )</t>
  </si>
  <si>
    <t>&gt; 518</t>
  </si>
  <si>
    <t>Gate voltage on LXS during write for spike mitigation (ss)</t>
  </si>
  <si>
    <t>Gate voltage on LXS during write for spike mitigation (ff)</t>
  </si>
  <si>
    <t>Gate voltage on LXS during write for spike mitigation (tt)</t>
  </si>
  <si>
    <t>With WLVDM = -2.5V, Vgs for LXS is ~2.5-0.35 = 2.15V ( Assuming no WL offset )</t>
  </si>
  <si>
    <t>Step size is 12.5mV</t>
  </si>
  <si>
    <t>Step size is ~12mV</t>
  </si>
  <si>
    <t xml:space="preserve">Read Spike Mitigation Range </t>
  </si>
  <si>
    <t xml:space="preserve">Write Spike Mitigation Range </t>
  </si>
  <si>
    <t>-1.5 to -3</t>
  </si>
  <si>
    <t>Step Size is ~90mV and has temp compensation</t>
  </si>
  <si>
    <t>BL Voltage with BLVDM1 @ 0C</t>
  </si>
  <si>
    <t>BL Voltage with BLVDM2 @ 0C</t>
  </si>
  <si>
    <t>BL Voltage with BLVDM3 @ 0C</t>
  </si>
  <si>
    <t>BL Voltage with BLVDM4 @ 0C</t>
  </si>
  <si>
    <t>WL Voltage with WLVDM0/1 @ 0C</t>
  </si>
  <si>
    <t>BL voltage range @ 0C</t>
  </si>
  <si>
    <t>WL voltage range @ 0C</t>
  </si>
  <si>
    <t>Gate voltage on LXS during Read for spike mitigation (tt)</t>
  </si>
  <si>
    <t xml:space="preserve">-0.2 to -1.6 &amp; bypass to 0 </t>
  </si>
  <si>
    <t>Step Size is ~12.5mV and has temp compensation</t>
  </si>
  <si>
    <t xml:space="preserve">With hnvnn_select = -3.6V, Vgs for LXS is 3.6-1.5 = 2.1 V </t>
  </si>
  <si>
    <t xml:space="preserve">With hnvnn_select = -3.6V, Vgs for LXS is 3.6-1.7 = 1.9 V </t>
  </si>
  <si>
    <t xml:space="preserve">With hnvnn_select = -3.6V, Vgs for LXS is 3.6-1.9 = 1.7 V </t>
  </si>
  <si>
    <t>I-Read for SSR (Equation)</t>
  </si>
  <si>
    <t xml:space="preserve">Worst Case  min : ss/85/hrlc/ vmin </t>
  </si>
  <si>
    <t>Is this regulator used in following algo ?</t>
  </si>
  <si>
    <t xml:space="preserve">Regulator </t>
  </si>
  <si>
    <t>SSR</t>
  </si>
  <si>
    <t>eSSR</t>
  </si>
  <si>
    <t>Write / FW - Set</t>
  </si>
  <si>
    <t>Write/ FW / RWR - Reset</t>
  </si>
  <si>
    <t xml:space="preserve">Which event decides the voltages ? </t>
  </si>
  <si>
    <t>HPBLVDM&lt;0&gt;</t>
  </si>
  <si>
    <t>Yes</t>
  </si>
  <si>
    <t>No</t>
  </si>
  <si>
    <t xml:space="preserve">VDM0 is used to hold the SSR pulse during sensing to save active energy </t>
  </si>
  <si>
    <t>HPBLDVDM&lt;1&gt;</t>
  </si>
  <si>
    <t>Set by required VDM. Need to be at E2 boundary for dual VDM based pre-read and needs to be enough to sense set cell correctly in read</t>
  </si>
  <si>
    <t>HPBLVDM&lt;2&gt;</t>
  </si>
  <si>
    <t>Set by required VDM</t>
  </si>
  <si>
    <t>HPBLVDM&lt;3&gt;</t>
  </si>
  <si>
    <t>HPBLVDM&lt;4&gt;</t>
  </si>
  <si>
    <t>Set by required VDM for sensing to work correctly and at E3 boundary for dual VDM based pre-read to reset cells below E3</t>
  </si>
  <si>
    <t>HPVPP</t>
  </si>
  <si>
    <t xml:space="preserve">Set by Ireset requirement. </t>
  </si>
  <si>
    <t>HPVPP_LBL</t>
  </si>
  <si>
    <t>Set by GIDL redux on the LYS versus leakage during reset algo</t>
  </si>
  <si>
    <t>HNLWLSELV_WRT</t>
  </si>
  <si>
    <t>Add ~1.9V on the HNMIRROR_SELECT to control spike mitigation during cell selection</t>
  </si>
  <si>
    <t>HNLWLSELV_RD</t>
  </si>
  <si>
    <t>Add ~1.9V on the nominal WLVDM  to control spike mitigation during cell selection</t>
  </si>
  <si>
    <t>HNWLVDM</t>
  </si>
  <si>
    <t>HNMIRROR_SELECT  &amp; HNLWLDESELV</t>
  </si>
  <si>
    <t xml:space="preserve">Set by the required cell selection voltage ( max Vt for the reset cell ) and need to make sure LXD path is not in the timing critical path and LXD is conductive enough to avoid adjacent WL coupling. </t>
  </si>
  <si>
    <t>HNLSBIAS</t>
  </si>
  <si>
    <t xml:space="preserve">Automatically set by LS </t>
  </si>
  <si>
    <t>HHLSBIAS</t>
  </si>
  <si>
    <t>HLCCELLBIAS</t>
  </si>
  <si>
    <t xml:space="preserve">Set by required c-cell voltage on the WL ( set by max Vt for the reset cell ) </t>
  </si>
  <si>
    <t>HPBLWRITEV</t>
  </si>
  <si>
    <t>Set by required cell selection voltage and must ensure that the voltage is high enough during P3, eSSR to apply &gt;50A in the cell</t>
  </si>
  <si>
    <t>Performance Range</t>
  </si>
  <si>
    <t>Variation Range</t>
  </si>
  <si>
    <t>Trim Range</t>
  </si>
  <si>
    <t>Trim Step Size</t>
  </si>
  <si>
    <t>ED</t>
  </si>
  <si>
    <t xml:space="preserve">Target </t>
  </si>
  <si>
    <t>Min</t>
  </si>
  <si>
    <t>Max</t>
  </si>
  <si>
    <t>Units</t>
  </si>
  <si>
    <t>Target</t>
  </si>
  <si>
    <t>1 - Near</t>
  </si>
  <si>
    <t>P1</t>
  </si>
  <si>
    <t>4 - Far</t>
  </si>
  <si>
    <t>P3</t>
  </si>
  <si>
    <t>R</t>
  </si>
  <si>
    <t>STEP</t>
  </si>
  <si>
    <t>Options</t>
  </si>
  <si>
    <t>admirr_setplateau1</t>
  </si>
  <si>
    <t>admirr_step_set&lt;1&gt;</t>
  </si>
  <si>
    <t>admirr_step_set&lt;0&gt;</t>
  </si>
  <si>
    <t xml:space="preserve">Plateau 1 Current </t>
  </si>
  <si>
    <t>Plateau 1 Current = P1  + P1 ED ( as per address )</t>
  </si>
  <si>
    <t>1,2,3,4</t>
  </si>
  <si>
    <t>admirr_step_set&lt;2&gt;</t>
  </si>
  <si>
    <t>Plateau 2 Current</t>
  </si>
  <si>
    <t>Plateau 2 Current = P4 + STEP ( TD to trim 4 ED options out of 8 options )</t>
  </si>
  <si>
    <t xml:space="preserve">Plateau 3 Current </t>
  </si>
  <si>
    <t xml:space="preserve">Plateau 3 Current = P3  + P4 </t>
  </si>
  <si>
    <t>Plateau 4 Current</t>
  </si>
  <si>
    <t>Plateau 4 Current = P4  + STEP (as per address ) ( TD to trim 4 ED options out of 8 options )</t>
  </si>
  <si>
    <t xml:space="preserve"> </t>
  </si>
  <si>
    <t>admirr_step_rdrst&lt;2&gt;</t>
  </si>
  <si>
    <t>admirr_step_rdrst&lt;1&gt;</t>
  </si>
  <si>
    <t>admirr_step_rdrst&lt;0&gt;</t>
  </si>
  <si>
    <t>SSR Current</t>
  </si>
  <si>
    <t>SSR = P4  + STEP ( 8 options to trim ) ( TD to trim 4 ED options out of 8 options )</t>
  </si>
  <si>
    <t>eSSR Growth Current</t>
  </si>
  <si>
    <t>eSSR Growth = P4  + STEP ( 8 options to trim ) ( TD to trim 1 out of 8 options )</t>
  </si>
  <si>
    <t>Reset Current</t>
  </si>
  <si>
    <t>WC</t>
  </si>
  <si>
    <t>Reset Current = R + STEP ( options for WC bin ) ( TD to trim 4 WC bin options out of the 8 options )</t>
  </si>
  <si>
    <t>P1 (ED)</t>
  </si>
  <si>
    <t>Bias</t>
  </si>
  <si>
    <t>Defaults</t>
  </si>
  <si>
    <t>eSSR ( Growth | Hold ) (uA &amp; ns)</t>
  </si>
  <si>
    <t>50uA @ 15ns | set back @ 5ns</t>
  </si>
  <si>
    <t>Jaydip</t>
  </si>
  <si>
    <r>
      <t>(ss/85C/hrlcR):</t>
    </r>
    <r>
      <rPr>
        <b/>
        <sz val="11"/>
        <rFont val="Verdana"/>
        <family val="2"/>
      </rPr>
      <t xml:space="preserve"> </t>
    </r>
    <r>
      <rPr>
        <sz val="11"/>
        <rFont val="Verdana"/>
        <family val="2"/>
      </rPr>
      <t>hnmirror_select = -3.60V</t>
    </r>
  </si>
  <si>
    <t>50-68uA @ 15ns | set back based ED @ 5ns</t>
  </si>
  <si>
    <t>Source is DTS, ED10/Mirrors Bypassed ;Vias = ??k for BL / WL, ss, vmin, 85 deg, interconnect : HRLC, Array interconnect :  HRLC . With 25ns for far and 15ns for near (realistic worst case)</t>
  </si>
  <si>
    <t>Worst Case simulation methodology on worst case corner - ss, 85deg, hrlc ( both for array and cmos ), far cell, 420MHz with +/- 5% variation, Vmin/Vmax. Assumption is 170mV for sense margin for 10 series, and 20uA for sense margin for 20 series</t>
  </si>
  <si>
    <t>??</t>
  </si>
  <si>
    <t>Min: 17.2 (far) |  28(near)   Max : ~45-50uA</t>
  </si>
  <si>
    <t>a</t>
  </si>
  <si>
    <t>-2.38V +/- 0.15V</t>
  </si>
  <si>
    <t>P1 + P1 Step mirror trim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</si>
</sst>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Verdana"/>
      <family val="2"/>
    </font>
    <font>
      <b/>
      <sz val="11"/>
      <color theme="1"/>
      <name val="Verdana"/>
      <family val="2"/>
    </font>
    <font>
      <sz val="11"/>
      <color rgb="FF9C0006"/>
      <name val="Calibri"/>
      <family val="2"/>
      <scheme val="minor"/>
    </font>
    <font>
      <sz val="11"/>
      <name val="Verdana"/>
      <family val="2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Verdana"/>
      <family val="2"/>
    </font>
    <font>
      <sz val="11"/>
      <name val="Calibri"/>
      <family val="2"/>
      <scheme val="minor"/>
    </font>
    <font>
      <sz val="1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8"/>
      </patternFill>
    </fill>
    <fill>
      <patternFill patternType="solid">
        <fgColor rgb="FFC6EFCE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5">
    <xf numFmtId="0" fontId="0" fillId="0" borderId="0"/>
    <xf numFmtId="0" fontId="1" fillId="0" borderId="0"/>
    <xf numFmtId="0" fontId="4" fillId="3" borderId="0" applyNumberFormat="0" applyBorder="0" applyAlignment="0" applyProtection="0"/>
    <xf numFmtId="0" fontId="6" fillId="4" borderId="0" applyNumberFormat="0" applyBorder="0" applyAlignment="0" applyProtection="0"/>
    <xf numFmtId="0" fontId="7" fillId="5" borderId="0" applyNumberFormat="0" applyBorder="0" applyAlignment="0" applyProtection="0"/>
  </cellStyleXfs>
  <cellXfs count="162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0" fillId="0" borderId="18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20" xfId="0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7" borderId="21" xfId="0" applyFont="1" applyFill="1" applyBorder="1" applyAlignment="1">
      <alignment horizontal="center" vertical="center"/>
    </xf>
    <xf numFmtId="0" fontId="0" fillId="0" borderId="18" xfId="0" applyBorder="1"/>
    <xf numFmtId="0" fontId="0" fillId="0" borderId="10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8" borderId="22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8" borderId="23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Border="1"/>
    <xf numFmtId="0" fontId="9" fillId="0" borderId="8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24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7" borderId="3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9" fillId="7" borderId="0" xfId="0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7" borderId="0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/>
    </xf>
    <xf numFmtId="0" fontId="9" fillId="0" borderId="24" xfId="0" applyFont="1" applyFill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9" fillId="7" borderId="23" xfId="0" applyFont="1" applyFill="1" applyBorder="1" applyAlignment="1">
      <alignment horizontal="center" vertical="center"/>
    </xf>
    <xf numFmtId="0" fontId="0" fillId="8" borderId="21" xfId="0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9" fillId="0" borderId="25" xfId="0" applyFont="1" applyFill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7" borderId="22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27" xfId="0" applyBorder="1"/>
    <xf numFmtId="0" fontId="0" fillId="0" borderId="17" xfId="0" applyBorder="1"/>
    <xf numFmtId="0" fontId="0" fillId="0" borderId="17" xfId="0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9" fillId="7" borderId="13" xfId="0" applyFont="1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8" fillId="0" borderId="6" xfId="3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8" fillId="0" borderId="6" xfId="3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4" applyNumberFormat="1" applyFont="1" applyFill="1" applyBorder="1" applyAlignment="1">
      <alignment horizontal="center" vertical="center" wrapText="1"/>
    </xf>
    <xf numFmtId="2" fontId="5" fillId="0" borderId="1" xfId="4" quotePrefix="1" applyNumberFormat="1" applyFont="1" applyFill="1" applyBorder="1" applyAlignment="1">
      <alignment horizontal="center" vertical="center" wrapText="1"/>
    </xf>
    <xf numFmtId="0" fontId="5" fillId="0" borderId="1" xfId="4" quotePrefix="1" applyNumberFormat="1" applyFont="1" applyFill="1" applyBorder="1" applyAlignment="1">
      <alignment horizontal="center" vertical="center" wrapText="1"/>
    </xf>
    <xf numFmtId="0" fontId="5" fillId="0" borderId="1" xfId="0" quotePrefix="1" applyNumberFormat="1" applyFont="1" applyFill="1" applyBorder="1" applyAlignment="1">
      <alignment horizontal="center" vertical="center" wrapText="1"/>
    </xf>
    <xf numFmtId="0" fontId="8" fillId="0" borderId="5" xfId="3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0" fillId="0" borderId="7" xfId="0" applyFont="1" applyFill="1" applyBorder="1" applyAlignment="1">
      <alignment horizontal="center" vertical="center" wrapText="1"/>
    </xf>
    <xf numFmtId="0" fontId="5" fillId="0" borderId="8" xfId="2" applyFont="1" applyFill="1" applyBorder="1" applyAlignment="1">
      <alignment horizontal="center" vertical="center" wrapText="1"/>
    </xf>
    <xf numFmtId="0" fontId="5" fillId="0" borderId="2" xfId="2" applyFont="1" applyFill="1" applyBorder="1" applyAlignment="1">
      <alignment horizontal="center" vertical="center" wrapText="1"/>
    </xf>
    <xf numFmtId="0" fontId="5" fillId="0" borderId="2" xfId="2" applyNumberFormat="1" applyFont="1" applyFill="1" applyBorder="1" applyAlignment="1">
      <alignment horizontal="center" vertical="center" wrapText="1"/>
    </xf>
    <xf numFmtId="1" fontId="5" fillId="0" borderId="2" xfId="2" applyNumberFormat="1" applyFont="1" applyFill="1" applyBorder="1" applyAlignment="1">
      <alignment horizontal="center" vertical="center" wrapText="1"/>
    </xf>
    <xf numFmtId="0" fontId="5" fillId="2" borderId="9" xfId="2" applyFont="1" applyFill="1" applyBorder="1" applyAlignment="1">
      <alignment horizontal="center" vertical="center" wrapText="1"/>
    </xf>
    <xf numFmtId="0" fontId="5" fillId="0" borderId="10" xfId="2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center" vertical="center" wrapText="1"/>
    </xf>
    <xf numFmtId="0" fontId="5" fillId="0" borderId="1" xfId="2" quotePrefix="1" applyNumberFormat="1" applyFont="1" applyFill="1" applyBorder="1" applyAlignment="1">
      <alignment horizontal="center" vertical="center" wrapText="1"/>
    </xf>
    <xf numFmtId="0" fontId="5" fillId="0" borderId="11" xfId="2" applyFont="1" applyFill="1" applyBorder="1" applyAlignment="1">
      <alignment horizontal="center" vertical="center" wrapText="1"/>
    </xf>
    <xf numFmtId="0" fontId="5" fillId="0" borderId="1" xfId="2" applyNumberFormat="1" applyFont="1" applyFill="1" applyBorder="1" applyAlignment="1">
      <alignment horizontal="center" vertical="center" wrapText="1"/>
    </xf>
    <xf numFmtId="0" fontId="5" fillId="6" borderId="1" xfId="0" applyNumberFormat="1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17" fontId="5" fillId="0" borderId="1" xfId="0" quotePrefix="1" applyNumberFormat="1" applyFont="1" applyFill="1" applyBorder="1" applyAlignment="1">
      <alignment horizontal="center" vertical="center" wrapText="1"/>
    </xf>
    <xf numFmtId="16" fontId="5" fillId="0" borderId="1" xfId="0" quotePrefix="1" applyNumberFormat="1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17" fontId="5" fillId="6" borderId="1" xfId="0" quotePrefix="1" applyNumberFormat="1" applyFont="1" applyFill="1" applyBorder="1" applyAlignment="1">
      <alignment horizontal="center" vertical="center" wrapText="1"/>
    </xf>
    <xf numFmtId="0" fontId="5" fillId="6" borderId="1" xfId="0" quotePrefix="1" applyNumberFormat="1" applyFont="1" applyFill="1" applyBorder="1" applyAlignment="1">
      <alignment horizontal="center" vertical="center" wrapText="1"/>
    </xf>
    <xf numFmtId="17" fontId="5" fillId="0" borderId="1" xfId="0" applyNumberFormat="1" applyFont="1" applyFill="1" applyBorder="1" applyAlignment="1">
      <alignment horizontal="center" vertical="center" wrapText="1"/>
    </xf>
    <xf numFmtId="0" fontId="5" fillId="0" borderId="1" xfId="2" quotePrefix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1" fillId="5" borderId="11" xfId="4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5" fillId="0" borderId="1" xfId="0" quotePrefix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5" fillId="2" borderId="17" xfId="2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1" xfId="0" quotePrefix="1" applyFont="1" applyFill="1" applyBorder="1" applyAlignment="1">
      <alignment horizontal="center" vertical="center" wrapText="1"/>
    </xf>
    <xf numFmtId="0" fontId="5" fillId="0" borderId="22" xfId="2" applyFont="1" applyFill="1" applyBorder="1" applyAlignment="1">
      <alignment horizontal="center" vertical="center" wrapText="1"/>
    </xf>
    <xf numFmtId="0" fontId="5" fillId="0" borderId="22" xfId="2" quotePrefix="1" applyFont="1" applyFill="1" applyBorder="1" applyAlignment="1">
      <alignment horizontal="center" vertical="center" wrapText="1"/>
    </xf>
    <xf numFmtId="0" fontId="5" fillId="2" borderId="18" xfId="2" applyFont="1" applyFill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5" fillId="0" borderId="29" xfId="0" quotePrefix="1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3" xfId="0" quotePrefix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</cellXfs>
  <cellStyles count="5">
    <cellStyle name="Accent5" xfId="3" builtinId="45"/>
    <cellStyle name="Bad" xfId="2" builtinId="27"/>
    <cellStyle name="Good" xfId="4" builtinId="26"/>
    <cellStyle name="Normal" xfId="0" builtinId="0"/>
    <cellStyle name="Normal 3" xfId="1"/>
  </cellStyles>
  <dxfs count="20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B3D9FF"/>
      <color rgb="FF0099FF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9"/>
  <sheetViews>
    <sheetView tabSelected="1" topLeftCell="B1" zoomScale="85" zoomScaleNormal="85" workbookViewId="0">
      <pane ySplit="1" topLeftCell="A75" activePane="bottomLeft" state="frozen"/>
      <selection pane="bottomLeft" activeCell="E82" sqref="E82"/>
    </sheetView>
  </sheetViews>
  <sheetFormatPr defaultColWidth="9.140625" defaultRowHeight="15" x14ac:dyDescent="0.25"/>
  <cols>
    <col min="1" max="1" width="1.42578125" style="7" customWidth="1"/>
    <col min="2" max="2" width="57.28515625" style="86" customWidth="1"/>
    <col min="3" max="3" width="6.140625" style="86" bestFit="1" customWidth="1"/>
    <col min="4" max="4" width="33.5703125" style="86" customWidth="1"/>
    <col min="5" max="5" width="56.7109375" style="86" customWidth="1"/>
    <col min="6" max="6" width="15.42578125" style="86" bestFit="1" customWidth="1"/>
    <col min="7" max="7" width="13.5703125" style="86" bestFit="1" customWidth="1"/>
    <col min="8" max="8" width="39.7109375" style="86" customWidth="1"/>
    <col min="9" max="9" width="58.140625" style="86" customWidth="1"/>
    <col min="10" max="10" width="11" style="86" bestFit="1" customWidth="1"/>
    <col min="11" max="16384" width="9.140625" style="7"/>
  </cols>
  <sheetData>
    <row r="1" spans="1:10" ht="19.5" thickBot="1" x14ac:dyDescent="0.3">
      <c r="A1" s="95"/>
      <c r="B1" s="93" t="s">
        <v>181</v>
      </c>
      <c r="C1" s="83" t="s">
        <v>182</v>
      </c>
      <c r="D1" s="87" t="s">
        <v>99</v>
      </c>
      <c r="E1" s="87" t="s">
        <v>100</v>
      </c>
      <c r="F1" s="83" t="s">
        <v>14</v>
      </c>
      <c r="G1" s="83" t="s">
        <v>15</v>
      </c>
      <c r="H1" s="83" t="s">
        <v>183</v>
      </c>
      <c r="I1" s="83" t="s">
        <v>26</v>
      </c>
      <c r="J1" s="96" t="s">
        <v>215</v>
      </c>
    </row>
    <row r="2" spans="1:10" ht="15.75" thickBot="1" x14ac:dyDescent="0.3">
      <c r="A2" s="95"/>
      <c r="B2" s="154" t="s">
        <v>10</v>
      </c>
      <c r="C2" s="155"/>
      <c r="D2" s="154"/>
      <c r="E2" s="155"/>
      <c r="F2" s="155"/>
      <c r="G2" s="155"/>
      <c r="H2" s="155"/>
      <c r="I2" s="155"/>
      <c r="J2" s="155"/>
    </row>
    <row r="3" spans="1:10" ht="57" x14ac:dyDescent="0.25">
      <c r="A3" s="95"/>
      <c r="B3" s="97" t="s">
        <v>1</v>
      </c>
      <c r="C3" s="98" t="s">
        <v>2</v>
      </c>
      <c r="D3" s="99">
        <v>105</v>
      </c>
      <c r="E3" s="99">
        <v>100</v>
      </c>
      <c r="F3" s="98" t="s">
        <v>6</v>
      </c>
      <c r="G3" s="98" t="s">
        <v>7</v>
      </c>
      <c r="H3" s="100">
        <f>(1+(6.2*2-2*2)/70.1)*87.1</f>
        <v>97.537089871611968</v>
      </c>
      <c r="I3" s="98" t="s">
        <v>333</v>
      </c>
      <c r="J3" s="101" t="s">
        <v>46</v>
      </c>
    </row>
    <row r="4" spans="1:10" x14ac:dyDescent="0.25">
      <c r="A4" s="95"/>
      <c r="B4" s="102" t="s">
        <v>3</v>
      </c>
      <c r="C4" s="103" t="s">
        <v>2</v>
      </c>
      <c r="D4" s="104">
        <v>115</v>
      </c>
      <c r="E4" s="104">
        <v>118</v>
      </c>
      <c r="F4" s="103" t="s">
        <v>6</v>
      </c>
      <c r="G4" s="103" t="s">
        <v>7</v>
      </c>
      <c r="H4" s="103" t="s">
        <v>191</v>
      </c>
      <c r="I4" s="103" t="s">
        <v>122</v>
      </c>
      <c r="J4" s="105" t="s">
        <v>45</v>
      </c>
    </row>
    <row r="5" spans="1:10" x14ac:dyDescent="0.25">
      <c r="A5" s="95"/>
      <c r="B5" s="102" t="s">
        <v>4</v>
      </c>
      <c r="C5" s="103" t="s">
        <v>2</v>
      </c>
      <c r="D5" s="106">
        <v>150</v>
      </c>
      <c r="E5" s="106">
        <v>150</v>
      </c>
      <c r="F5" s="103" t="s">
        <v>6</v>
      </c>
      <c r="G5" s="103" t="s">
        <v>7</v>
      </c>
      <c r="H5" s="103">
        <v>150</v>
      </c>
      <c r="I5" s="103" t="s">
        <v>60</v>
      </c>
      <c r="J5" s="105" t="s">
        <v>45</v>
      </c>
    </row>
    <row r="6" spans="1:10" x14ac:dyDescent="0.25">
      <c r="A6" s="95"/>
      <c r="B6" s="102" t="s">
        <v>5</v>
      </c>
      <c r="C6" s="103" t="s">
        <v>2</v>
      </c>
      <c r="D6" s="106">
        <v>150</v>
      </c>
      <c r="E6" s="106">
        <v>150</v>
      </c>
      <c r="F6" s="103" t="s">
        <v>6</v>
      </c>
      <c r="G6" s="103" t="s">
        <v>7</v>
      </c>
      <c r="H6" s="103">
        <v>150</v>
      </c>
      <c r="I6" s="103" t="s">
        <v>60</v>
      </c>
      <c r="J6" s="105" t="s">
        <v>45</v>
      </c>
    </row>
    <row r="7" spans="1:10" x14ac:dyDescent="0.25">
      <c r="A7" s="95"/>
      <c r="B7" s="94" t="s">
        <v>72</v>
      </c>
      <c r="C7" s="84" t="s">
        <v>2</v>
      </c>
      <c r="D7" s="88" t="s">
        <v>56</v>
      </c>
      <c r="E7" s="107" t="s">
        <v>56</v>
      </c>
      <c r="F7" s="84" t="s">
        <v>6</v>
      </c>
      <c r="G7" s="84" t="s">
        <v>47</v>
      </c>
      <c r="H7" s="84" t="s">
        <v>184</v>
      </c>
      <c r="I7" s="84"/>
      <c r="J7" s="108" t="s">
        <v>45</v>
      </c>
    </row>
    <row r="8" spans="1:10" x14ac:dyDescent="0.25">
      <c r="A8" s="95"/>
      <c r="B8" s="94" t="s">
        <v>73</v>
      </c>
      <c r="C8" s="84" t="s">
        <v>2</v>
      </c>
      <c r="D8" s="88" t="s">
        <v>59</v>
      </c>
      <c r="E8" s="88" t="s">
        <v>59</v>
      </c>
      <c r="F8" s="84" t="s">
        <v>6</v>
      </c>
      <c r="G8" s="84" t="s">
        <v>47</v>
      </c>
      <c r="H8" s="84" t="s">
        <v>209</v>
      </c>
      <c r="I8" s="84"/>
      <c r="J8" s="108" t="s">
        <v>45</v>
      </c>
    </row>
    <row r="9" spans="1:10" x14ac:dyDescent="0.25">
      <c r="A9" s="95"/>
      <c r="B9" s="94" t="s">
        <v>74</v>
      </c>
      <c r="C9" s="84" t="s">
        <v>2</v>
      </c>
      <c r="D9" s="88">
        <v>2.5</v>
      </c>
      <c r="E9" s="88">
        <v>2.5</v>
      </c>
      <c r="F9" s="84" t="s">
        <v>6</v>
      </c>
      <c r="G9" s="84" t="s">
        <v>47</v>
      </c>
      <c r="H9" s="84">
        <v>5</v>
      </c>
      <c r="I9" s="84"/>
      <c r="J9" s="108" t="s">
        <v>45</v>
      </c>
    </row>
    <row r="10" spans="1:10" ht="28.5" x14ac:dyDescent="0.25">
      <c r="A10" s="95"/>
      <c r="B10" s="94" t="s">
        <v>71</v>
      </c>
      <c r="C10" s="84"/>
      <c r="D10" s="88" t="s">
        <v>86</v>
      </c>
      <c r="E10" s="88" t="s">
        <v>86</v>
      </c>
      <c r="F10" s="84" t="s">
        <v>6</v>
      </c>
      <c r="G10" s="84" t="s">
        <v>70</v>
      </c>
      <c r="H10" s="84" t="s">
        <v>198</v>
      </c>
      <c r="I10" s="84"/>
      <c r="J10" s="108" t="s">
        <v>45</v>
      </c>
    </row>
    <row r="11" spans="1:10" x14ac:dyDescent="0.25">
      <c r="A11" s="95"/>
      <c r="B11" s="94" t="s">
        <v>9</v>
      </c>
      <c r="C11" s="84" t="s">
        <v>2</v>
      </c>
      <c r="D11" s="109" t="s">
        <v>61</v>
      </c>
      <c r="E11" s="109" t="s">
        <v>61</v>
      </c>
      <c r="F11" s="84" t="s">
        <v>6</v>
      </c>
      <c r="G11" s="84" t="s">
        <v>47</v>
      </c>
      <c r="H11" s="110" t="s">
        <v>187</v>
      </c>
      <c r="I11" s="84"/>
      <c r="J11" s="108" t="s">
        <v>45</v>
      </c>
    </row>
    <row r="12" spans="1:10" x14ac:dyDescent="0.25">
      <c r="A12" s="95"/>
      <c r="B12" s="94" t="s">
        <v>8</v>
      </c>
      <c r="C12" s="84" t="s">
        <v>2</v>
      </c>
      <c r="D12" s="88">
        <v>5</v>
      </c>
      <c r="E12" s="88">
        <v>5</v>
      </c>
      <c r="F12" s="84" t="s">
        <v>6</v>
      </c>
      <c r="G12" s="84" t="s">
        <v>47</v>
      </c>
      <c r="H12" s="84">
        <v>5</v>
      </c>
      <c r="I12" s="84"/>
      <c r="J12" s="108" t="s">
        <v>45</v>
      </c>
    </row>
    <row r="13" spans="1:10" ht="15.75" thickBot="1" x14ac:dyDescent="0.3">
      <c r="A13" s="95"/>
      <c r="B13" s="111" t="s">
        <v>62</v>
      </c>
      <c r="C13" s="112" t="s">
        <v>13</v>
      </c>
      <c r="D13" s="113">
        <v>4</v>
      </c>
      <c r="E13" s="113">
        <v>4</v>
      </c>
      <c r="F13" s="112" t="s">
        <v>6</v>
      </c>
      <c r="G13" s="112" t="s">
        <v>70</v>
      </c>
      <c r="H13" s="112">
        <v>4</v>
      </c>
      <c r="I13" s="112"/>
      <c r="J13" s="114" t="s">
        <v>45</v>
      </c>
    </row>
    <row r="14" spans="1:10" ht="15.75" thickBot="1" x14ac:dyDescent="0.3">
      <c r="A14" s="95"/>
      <c r="B14" s="154" t="s">
        <v>11</v>
      </c>
      <c r="C14" s="155"/>
      <c r="D14" s="154"/>
      <c r="E14" s="155"/>
      <c r="F14" s="155"/>
      <c r="G14" s="155"/>
      <c r="H14" s="155"/>
      <c r="I14" s="155"/>
      <c r="J14" s="155"/>
    </row>
    <row r="15" spans="1:10" x14ac:dyDescent="0.25">
      <c r="A15" s="95"/>
      <c r="B15" s="115" t="s">
        <v>63</v>
      </c>
      <c r="C15" s="116" t="s">
        <v>2</v>
      </c>
      <c r="D15" s="117">
        <v>20</v>
      </c>
      <c r="E15" s="117">
        <v>20</v>
      </c>
      <c r="F15" s="116" t="s">
        <v>6</v>
      </c>
      <c r="G15" s="116" t="s">
        <v>47</v>
      </c>
      <c r="H15" s="116">
        <v>20</v>
      </c>
      <c r="I15" s="116"/>
      <c r="J15" s="118" t="s">
        <v>45</v>
      </c>
    </row>
    <row r="16" spans="1:10" x14ac:dyDescent="0.25">
      <c r="A16" s="95"/>
      <c r="B16" s="94" t="s">
        <v>64</v>
      </c>
      <c r="C16" s="84" t="s">
        <v>2</v>
      </c>
      <c r="D16" s="92" t="s">
        <v>12</v>
      </c>
      <c r="E16" s="119" t="s">
        <v>12</v>
      </c>
      <c r="F16" s="84" t="s">
        <v>6</v>
      </c>
      <c r="G16" s="84" t="s">
        <v>47</v>
      </c>
      <c r="H16" s="84" t="s">
        <v>185</v>
      </c>
      <c r="I16" s="84"/>
      <c r="J16" s="108" t="s">
        <v>45</v>
      </c>
    </row>
    <row r="17" spans="1:10" x14ac:dyDescent="0.25">
      <c r="A17" s="95"/>
      <c r="B17" s="94" t="s">
        <v>65</v>
      </c>
      <c r="C17" s="84" t="s">
        <v>2</v>
      </c>
      <c r="D17" s="92" t="s">
        <v>48</v>
      </c>
      <c r="E17" s="120" t="s">
        <v>48</v>
      </c>
      <c r="F17" s="84" t="s">
        <v>6</v>
      </c>
      <c r="G17" s="84" t="s">
        <v>47</v>
      </c>
      <c r="H17" s="84" t="s">
        <v>210</v>
      </c>
      <c r="I17" s="84"/>
      <c r="J17" s="108" t="s">
        <v>45</v>
      </c>
    </row>
    <row r="18" spans="1:10" x14ac:dyDescent="0.25">
      <c r="A18" s="95"/>
      <c r="B18" s="94" t="s">
        <v>66</v>
      </c>
      <c r="C18" s="84" t="s">
        <v>2</v>
      </c>
      <c r="D18" s="92" t="s">
        <v>44</v>
      </c>
      <c r="E18" s="92">
        <v>2.5</v>
      </c>
      <c r="F18" s="84" t="s">
        <v>6</v>
      </c>
      <c r="G18" s="84" t="s">
        <v>47</v>
      </c>
      <c r="H18" s="84">
        <v>2.5</v>
      </c>
      <c r="I18" s="84"/>
      <c r="J18" s="108" t="s">
        <v>45</v>
      </c>
    </row>
    <row r="19" spans="1:10" x14ac:dyDescent="0.25">
      <c r="A19" s="95"/>
      <c r="B19" s="94" t="s">
        <v>67</v>
      </c>
      <c r="C19" s="84" t="s">
        <v>13</v>
      </c>
      <c r="D19" s="88">
        <v>4</v>
      </c>
      <c r="E19" s="88">
        <v>4</v>
      </c>
      <c r="F19" s="84" t="s">
        <v>6</v>
      </c>
      <c r="G19" s="84" t="s">
        <v>47</v>
      </c>
      <c r="H19" s="84">
        <v>2</v>
      </c>
      <c r="I19" s="84"/>
      <c r="J19" s="108" t="s">
        <v>45</v>
      </c>
    </row>
    <row r="20" spans="1:10" x14ac:dyDescent="0.25">
      <c r="A20" s="95"/>
      <c r="B20" s="94" t="s">
        <v>204</v>
      </c>
      <c r="C20" s="84" t="s">
        <v>2</v>
      </c>
      <c r="D20" s="88">
        <v>5</v>
      </c>
      <c r="E20" s="88">
        <v>2.5</v>
      </c>
      <c r="F20" s="84" t="s">
        <v>6</v>
      </c>
      <c r="G20" s="84" t="s">
        <v>47</v>
      </c>
      <c r="H20" s="84" t="s">
        <v>207</v>
      </c>
      <c r="I20" s="84"/>
      <c r="J20" s="108" t="s">
        <v>45</v>
      </c>
    </row>
    <row r="21" spans="1:10" ht="42.75" x14ac:dyDescent="0.25">
      <c r="A21" s="95"/>
      <c r="B21" s="94" t="s">
        <v>202</v>
      </c>
      <c r="C21" s="84" t="s">
        <v>2</v>
      </c>
      <c r="D21" s="88" t="s">
        <v>205</v>
      </c>
      <c r="E21" s="88" t="s">
        <v>216</v>
      </c>
      <c r="F21" s="84" t="s">
        <v>6</v>
      </c>
      <c r="G21" s="84" t="s">
        <v>47</v>
      </c>
      <c r="H21" s="84" t="s">
        <v>207</v>
      </c>
      <c r="I21" s="84"/>
      <c r="J21" s="108" t="s">
        <v>45</v>
      </c>
    </row>
    <row r="22" spans="1:10" ht="28.5" hidden="1" x14ac:dyDescent="0.25">
      <c r="A22" s="95"/>
      <c r="B22" s="94" t="s">
        <v>202</v>
      </c>
      <c r="C22" s="84" t="s">
        <v>2</v>
      </c>
      <c r="D22" s="88"/>
      <c r="E22" s="88" t="s">
        <v>129</v>
      </c>
      <c r="F22" s="84" t="s">
        <v>6</v>
      </c>
      <c r="G22" s="84" t="s">
        <v>47</v>
      </c>
      <c r="H22" s="103"/>
      <c r="I22" s="84" t="s">
        <v>131</v>
      </c>
      <c r="J22" s="108"/>
    </row>
    <row r="23" spans="1:10" ht="28.5" hidden="1" x14ac:dyDescent="0.25">
      <c r="A23" s="95"/>
      <c r="B23" s="94" t="s">
        <v>202</v>
      </c>
      <c r="C23" s="84" t="s">
        <v>2</v>
      </c>
      <c r="D23" s="121"/>
      <c r="E23" s="88" t="s">
        <v>130</v>
      </c>
      <c r="F23" s="84" t="s">
        <v>6</v>
      </c>
      <c r="G23" s="84" t="s">
        <v>47</v>
      </c>
      <c r="H23" s="103"/>
      <c r="I23" s="84" t="s">
        <v>131</v>
      </c>
      <c r="J23" s="108"/>
    </row>
    <row r="24" spans="1:10" ht="28.5" x14ac:dyDescent="0.25">
      <c r="A24" s="95"/>
      <c r="B24" s="94" t="s">
        <v>203</v>
      </c>
      <c r="C24" s="84" t="s">
        <v>2</v>
      </c>
      <c r="D24" s="121" t="s">
        <v>206</v>
      </c>
      <c r="E24" s="88" t="s">
        <v>217</v>
      </c>
      <c r="F24" s="84" t="s">
        <v>6</v>
      </c>
      <c r="G24" s="84" t="s">
        <v>47</v>
      </c>
      <c r="H24" s="103" t="s">
        <v>208</v>
      </c>
      <c r="I24" s="84"/>
      <c r="J24" s="108" t="s">
        <v>45</v>
      </c>
    </row>
    <row r="25" spans="1:10" x14ac:dyDescent="0.25">
      <c r="A25" s="95"/>
      <c r="B25" s="94" t="s">
        <v>114</v>
      </c>
      <c r="C25" s="84" t="s">
        <v>16</v>
      </c>
      <c r="D25" s="92" t="s">
        <v>49</v>
      </c>
      <c r="E25" s="92" t="s">
        <v>49</v>
      </c>
      <c r="F25" s="84" t="s">
        <v>6</v>
      </c>
      <c r="G25" s="103" t="s">
        <v>47</v>
      </c>
      <c r="H25" s="122" t="s">
        <v>211</v>
      </c>
      <c r="I25" s="84" t="s">
        <v>52</v>
      </c>
      <c r="J25" s="108" t="s">
        <v>45</v>
      </c>
    </row>
    <row r="26" spans="1:10" ht="28.5" x14ac:dyDescent="0.25">
      <c r="A26" s="95"/>
      <c r="B26" s="94" t="s">
        <v>200</v>
      </c>
      <c r="C26" s="84" t="s">
        <v>16</v>
      </c>
      <c r="D26" s="92" t="s">
        <v>49</v>
      </c>
      <c r="E26" s="92" t="s">
        <v>49</v>
      </c>
      <c r="F26" s="84" t="s">
        <v>6</v>
      </c>
      <c r="G26" s="103" t="s">
        <v>47</v>
      </c>
      <c r="H26" s="122" t="s">
        <v>201</v>
      </c>
      <c r="I26" s="84" t="s">
        <v>214</v>
      </c>
      <c r="J26" s="108" t="s">
        <v>45</v>
      </c>
    </row>
    <row r="27" spans="1:10" x14ac:dyDescent="0.25">
      <c r="A27" s="95"/>
      <c r="B27" s="94" t="s">
        <v>75</v>
      </c>
      <c r="C27" s="84" t="s">
        <v>2</v>
      </c>
      <c r="D27" s="88">
        <v>40</v>
      </c>
      <c r="E27" s="88">
        <v>40</v>
      </c>
      <c r="F27" s="84" t="s">
        <v>6</v>
      </c>
      <c r="G27" s="84" t="s">
        <v>47</v>
      </c>
      <c r="H27" s="84">
        <v>55</v>
      </c>
      <c r="I27" s="84"/>
      <c r="J27" s="108" t="s">
        <v>45</v>
      </c>
    </row>
    <row r="28" spans="1:10" x14ac:dyDescent="0.25">
      <c r="A28" s="95"/>
      <c r="B28" s="94" t="s">
        <v>76</v>
      </c>
      <c r="C28" s="84" t="s">
        <v>2</v>
      </c>
      <c r="D28" s="92" t="s">
        <v>12</v>
      </c>
      <c r="E28" s="92" t="s">
        <v>12</v>
      </c>
      <c r="F28" s="84" t="s">
        <v>6</v>
      </c>
      <c r="G28" s="84" t="s">
        <v>47</v>
      </c>
      <c r="H28" s="84" t="s">
        <v>190</v>
      </c>
      <c r="I28" s="84"/>
      <c r="J28" s="108" t="s">
        <v>45</v>
      </c>
    </row>
    <row r="29" spans="1:10" x14ac:dyDescent="0.25">
      <c r="A29" s="95"/>
      <c r="B29" s="94" t="s">
        <v>77</v>
      </c>
      <c r="C29" s="84" t="s">
        <v>2</v>
      </c>
      <c r="D29" s="92" t="s">
        <v>50</v>
      </c>
      <c r="E29" s="92" t="s">
        <v>50</v>
      </c>
      <c r="F29" s="84" t="s">
        <v>6</v>
      </c>
      <c r="G29" s="84" t="s">
        <v>47</v>
      </c>
      <c r="H29" s="84" t="s">
        <v>212</v>
      </c>
      <c r="I29" s="84"/>
      <c r="J29" s="108" t="s">
        <v>45</v>
      </c>
    </row>
    <row r="30" spans="1:10" x14ac:dyDescent="0.25">
      <c r="A30" s="95"/>
      <c r="B30" s="94" t="s">
        <v>78</v>
      </c>
      <c r="C30" s="84" t="s">
        <v>2</v>
      </c>
      <c r="D30" s="88">
        <v>2.5</v>
      </c>
      <c r="E30" s="88">
        <v>2.5</v>
      </c>
      <c r="F30" s="84" t="s">
        <v>6</v>
      </c>
      <c r="G30" s="84" t="s">
        <v>47</v>
      </c>
      <c r="H30" s="84" t="s">
        <v>188</v>
      </c>
      <c r="I30" s="84"/>
      <c r="J30" s="108" t="s">
        <v>45</v>
      </c>
    </row>
    <row r="31" spans="1:10" x14ac:dyDescent="0.25">
      <c r="A31" s="95"/>
      <c r="B31" s="94" t="s">
        <v>68</v>
      </c>
      <c r="C31" s="84" t="s">
        <v>13</v>
      </c>
      <c r="D31" s="88" t="s">
        <v>69</v>
      </c>
      <c r="E31" s="88" t="str">
        <f>D31</f>
        <v>P3 + P4</v>
      </c>
      <c r="F31" s="84" t="s">
        <v>6</v>
      </c>
      <c r="G31" s="84" t="s">
        <v>70</v>
      </c>
      <c r="H31" s="84" t="s">
        <v>189</v>
      </c>
      <c r="I31" s="84"/>
      <c r="J31" s="108" t="s">
        <v>45</v>
      </c>
    </row>
    <row r="32" spans="1:10" ht="28.5" hidden="1" x14ac:dyDescent="0.25">
      <c r="A32" s="95"/>
      <c r="B32" s="94" t="s">
        <v>115</v>
      </c>
      <c r="C32" s="84" t="s">
        <v>2</v>
      </c>
      <c r="D32" s="88"/>
      <c r="E32" s="88" t="s">
        <v>123</v>
      </c>
      <c r="F32" s="84" t="s">
        <v>6</v>
      </c>
      <c r="G32" s="103" t="s">
        <v>7</v>
      </c>
      <c r="H32" s="103"/>
      <c r="I32" s="84" t="s">
        <v>125</v>
      </c>
      <c r="J32" s="108"/>
    </row>
    <row r="33" spans="1:10" ht="28.5" hidden="1" x14ac:dyDescent="0.25">
      <c r="A33" s="95"/>
      <c r="B33" s="94" t="s">
        <v>116</v>
      </c>
      <c r="C33" s="84" t="s">
        <v>2</v>
      </c>
      <c r="D33" s="88"/>
      <c r="E33" s="88" t="s">
        <v>126</v>
      </c>
      <c r="F33" s="84" t="s">
        <v>6</v>
      </c>
      <c r="G33" s="103" t="s">
        <v>7</v>
      </c>
      <c r="H33" s="103"/>
      <c r="I33" s="84" t="s">
        <v>125</v>
      </c>
      <c r="J33" s="108"/>
    </row>
    <row r="34" spans="1:10" x14ac:dyDescent="0.25">
      <c r="A34" s="95"/>
      <c r="B34" s="94" t="s">
        <v>117</v>
      </c>
      <c r="C34" s="84" t="s">
        <v>16</v>
      </c>
      <c r="D34" s="92" t="s">
        <v>51</v>
      </c>
      <c r="E34" s="120" t="s">
        <v>139</v>
      </c>
      <c r="F34" s="84" t="s">
        <v>6</v>
      </c>
      <c r="G34" s="103" t="s">
        <v>47</v>
      </c>
      <c r="H34" s="122" t="s">
        <v>51</v>
      </c>
      <c r="I34" s="84" t="s">
        <v>52</v>
      </c>
      <c r="J34" s="108" t="s">
        <v>45</v>
      </c>
    </row>
    <row r="35" spans="1:10" x14ac:dyDescent="0.25">
      <c r="A35" s="95"/>
      <c r="B35" s="94" t="s">
        <v>79</v>
      </c>
      <c r="C35" s="84" t="s">
        <v>2</v>
      </c>
      <c r="D35" s="88">
        <v>20</v>
      </c>
      <c r="E35" s="88">
        <v>20</v>
      </c>
      <c r="F35" s="84" t="s">
        <v>6</v>
      </c>
      <c r="G35" s="84" t="s">
        <v>47</v>
      </c>
      <c r="H35" s="84">
        <v>25</v>
      </c>
      <c r="I35" s="84"/>
      <c r="J35" s="108" t="s">
        <v>45</v>
      </c>
    </row>
    <row r="36" spans="1:10" x14ac:dyDescent="0.25">
      <c r="A36" s="95"/>
      <c r="B36" s="94" t="s">
        <v>80</v>
      </c>
      <c r="C36" s="84" t="s">
        <v>2</v>
      </c>
      <c r="D36" s="92" t="s">
        <v>12</v>
      </c>
      <c r="E36" s="92" t="s">
        <v>12</v>
      </c>
      <c r="F36" s="84" t="s">
        <v>6</v>
      </c>
      <c r="G36" s="84" t="s">
        <v>47</v>
      </c>
      <c r="H36" s="84" t="s">
        <v>185</v>
      </c>
      <c r="I36" s="84"/>
      <c r="J36" s="108" t="s">
        <v>45</v>
      </c>
    </row>
    <row r="37" spans="1:10" x14ac:dyDescent="0.25">
      <c r="A37" s="95"/>
      <c r="B37" s="94" t="s">
        <v>81</v>
      </c>
      <c r="C37" s="84" t="s">
        <v>2</v>
      </c>
      <c r="D37" s="92" t="s">
        <v>48</v>
      </c>
      <c r="E37" s="92" t="s">
        <v>48</v>
      </c>
      <c r="F37" s="84" t="s">
        <v>6</v>
      </c>
      <c r="G37" s="84" t="s">
        <v>47</v>
      </c>
      <c r="H37" s="84" t="s">
        <v>48</v>
      </c>
      <c r="I37" s="84"/>
      <c r="J37" s="108" t="s">
        <v>45</v>
      </c>
    </row>
    <row r="38" spans="1:10" x14ac:dyDescent="0.25">
      <c r="A38" s="95"/>
      <c r="B38" s="94" t="s">
        <v>82</v>
      </c>
      <c r="C38" s="84" t="s">
        <v>2</v>
      </c>
      <c r="D38" s="88">
        <v>2.5</v>
      </c>
      <c r="E38" s="88">
        <v>2.5</v>
      </c>
      <c r="F38" s="84" t="s">
        <v>6</v>
      </c>
      <c r="G38" s="84" t="s">
        <v>47</v>
      </c>
      <c r="H38" s="84">
        <v>2.5</v>
      </c>
      <c r="I38" s="84"/>
      <c r="J38" s="108" t="s">
        <v>45</v>
      </c>
    </row>
    <row r="39" spans="1:10" x14ac:dyDescent="0.25">
      <c r="A39" s="95"/>
      <c r="B39" s="94" t="s">
        <v>83</v>
      </c>
      <c r="C39" s="84" t="s">
        <v>2</v>
      </c>
      <c r="D39" s="88" t="s">
        <v>101</v>
      </c>
      <c r="E39" s="88" t="s">
        <v>101</v>
      </c>
      <c r="F39" s="84" t="s">
        <v>6</v>
      </c>
      <c r="G39" s="84" t="s">
        <v>47</v>
      </c>
      <c r="H39" s="84" t="s">
        <v>191</v>
      </c>
      <c r="I39" s="84"/>
      <c r="J39" s="108" t="s">
        <v>45</v>
      </c>
    </row>
    <row r="40" spans="1:10" x14ac:dyDescent="0.25">
      <c r="A40" s="95"/>
      <c r="B40" s="94" t="s">
        <v>84</v>
      </c>
      <c r="C40" s="84" t="s">
        <v>13</v>
      </c>
      <c r="D40" s="88" t="s">
        <v>85</v>
      </c>
      <c r="E40" s="88" t="str">
        <f>D40</f>
        <v>P4 + Step mirror trim</v>
      </c>
      <c r="F40" s="84" t="s">
        <v>6</v>
      </c>
      <c r="G40" s="84" t="s">
        <v>70</v>
      </c>
      <c r="H40" s="84" t="s">
        <v>192</v>
      </c>
      <c r="I40" s="84"/>
      <c r="J40" s="108" t="s">
        <v>45</v>
      </c>
    </row>
    <row r="41" spans="1:10" x14ac:dyDescent="0.25">
      <c r="A41" s="95"/>
      <c r="B41" s="94" t="s">
        <v>17</v>
      </c>
      <c r="C41" s="84" t="s">
        <v>13</v>
      </c>
      <c r="D41" s="88">
        <v>4</v>
      </c>
      <c r="E41" s="88">
        <f>D41</f>
        <v>4</v>
      </c>
      <c r="F41" s="84" t="s">
        <v>6</v>
      </c>
      <c r="G41" s="84" t="s">
        <v>70</v>
      </c>
      <c r="H41" s="84">
        <v>1</v>
      </c>
      <c r="I41" s="84"/>
      <c r="J41" s="108" t="s">
        <v>45</v>
      </c>
    </row>
    <row r="42" spans="1:10" x14ac:dyDescent="0.25">
      <c r="A42" s="95"/>
      <c r="B42" s="94" t="s">
        <v>18</v>
      </c>
      <c r="C42" s="84" t="s">
        <v>2</v>
      </c>
      <c r="D42" s="88">
        <v>5</v>
      </c>
      <c r="E42" s="88">
        <v>5</v>
      </c>
      <c r="F42" s="84" t="s">
        <v>6</v>
      </c>
      <c r="G42" s="84" t="s">
        <v>47</v>
      </c>
      <c r="H42" s="84" t="s">
        <v>191</v>
      </c>
      <c r="I42" s="84" t="s">
        <v>53</v>
      </c>
      <c r="J42" s="108" t="s">
        <v>45</v>
      </c>
    </row>
    <row r="43" spans="1:10" ht="28.5" hidden="1" x14ac:dyDescent="0.25">
      <c r="A43" s="95"/>
      <c r="B43" s="94" t="s">
        <v>112</v>
      </c>
      <c r="C43" s="84" t="s">
        <v>2</v>
      </c>
      <c r="D43" s="88"/>
      <c r="E43" s="88" t="s">
        <v>128</v>
      </c>
      <c r="F43" s="84" t="s">
        <v>6</v>
      </c>
      <c r="G43" s="103" t="s">
        <v>7</v>
      </c>
      <c r="H43" s="103"/>
      <c r="I43" s="84" t="s">
        <v>124</v>
      </c>
      <c r="J43" s="108" t="s">
        <v>45</v>
      </c>
    </row>
    <row r="44" spans="1:10" ht="28.5" hidden="1" x14ac:dyDescent="0.25">
      <c r="A44" s="95"/>
      <c r="B44" s="94" t="s">
        <v>113</v>
      </c>
      <c r="C44" s="84" t="s">
        <v>2</v>
      </c>
      <c r="D44" s="88"/>
      <c r="E44" s="88" t="s">
        <v>127</v>
      </c>
      <c r="F44" s="84" t="s">
        <v>6</v>
      </c>
      <c r="G44" s="103" t="s">
        <v>7</v>
      </c>
      <c r="H44" s="103"/>
      <c r="I44" s="84" t="s">
        <v>124</v>
      </c>
      <c r="J44" s="108" t="s">
        <v>45</v>
      </c>
    </row>
    <row r="45" spans="1:10" x14ac:dyDescent="0.25">
      <c r="A45" s="95"/>
      <c r="B45" s="94" t="s">
        <v>118</v>
      </c>
      <c r="C45" s="84" t="s">
        <v>16</v>
      </c>
      <c r="D45" s="92" t="s">
        <v>51</v>
      </c>
      <c r="E45" s="92" t="s">
        <v>51</v>
      </c>
      <c r="F45" s="84" t="s">
        <v>6</v>
      </c>
      <c r="G45" s="103" t="s">
        <v>47</v>
      </c>
      <c r="H45" s="122" t="s">
        <v>213</v>
      </c>
      <c r="I45" s="84" t="s">
        <v>52</v>
      </c>
      <c r="J45" s="108" t="s">
        <v>45</v>
      </c>
    </row>
    <row r="46" spans="1:10" s="2" customFormat="1" ht="28.5" x14ac:dyDescent="0.25">
      <c r="A46" s="123"/>
      <c r="B46" s="124" t="s">
        <v>148</v>
      </c>
      <c r="C46" s="125" t="s">
        <v>27</v>
      </c>
      <c r="D46" s="125"/>
      <c r="E46" s="89">
        <v>3.6</v>
      </c>
      <c r="F46" s="125" t="s">
        <v>87</v>
      </c>
      <c r="G46" s="125" t="s">
        <v>7</v>
      </c>
      <c r="H46" s="125"/>
      <c r="I46" s="125" t="s">
        <v>175</v>
      </c>
      <c r="J46" s="126" t="s">
        <v>45</v>
      </c>
    </row>
    <row r="47" spans="1:10" s="1" customFormat="1" ht="28.5" x14ac:dyDescent="0.25">
      <c r="A47" s="95"/>
      <c r="B47" s="124" t="s">
        <v>140</v>
      </c>
      <c r="C47" s="125" t="s">
        <v>27</v>
      </c>
      <c r="D47" s="125"/>
      <c r="E47" s="89" t="s">
        <v>158</v>
      </c>
      <c r="F47" s="125" t="s">
        <v>87</v>
      </c>
      <c r="G47" s="125" t="s">
        <v>7</v>
      </c>
      <c r="H47" s="125"/>
      <c r="I47" s="125" t="s">
        <v>160</v>
      </c>
      <c r="J47" s="126" t="s">
        <v>45</v>
      </c>
    </row>
    <row r="48" spans="1:10" s="2" customFormat="1" ht="28.5" x14ac:dyDescent="0.25">
      <c r="A48" s="123"/>
      <c r="B48" s="124" t="s">
        <v>152</v>
      </c>
      <c r="C48" s="125" t="s">
        <v>27</v>
      </c>
      <c r="D48" s="125"/>
      <c r="E48" s="90" t="s">
        <v>177</v>
      </c>
      <c r="F48" s="125" t="s">
        <v>87</v>
      </c>
      <c r="G48" s="125" t="s">
        <v>7</v>
      </c>
      <c r="H48" s="125"/>
      <c r="I48" s="125" t="s">
        <v>164</v>
      </c>
      <c r="J48" s="126" t="s">
        <v>45</v>
      </c>
    </row>
    <row r="49" spans="1:10" s="1" customFormat="1" ht="28.5" x14ac:dyDescent="0.25">
      <c r="A49" s="95"/>
      <c r="B49" s="124" t="s">
        <v>146</v>
      </c>
      <c r="C49" s="125" t="s">
        <v>27</v>
      </c>
      <c r="D49" s="125"/>
      <c r="E49" s="91" t="s">
        <v>178</v>
      </c>
      <c r="F49" s="125" t="s">
        <v>87</v>
      </c>
      <c r="G49" s="125" t="s">
        <v>7</v>
      </c>
      <c r="H49" s="125"/>
      <c r="I49" s="125" t="s">
        <v>331</v>
      </c>
      <c r="J49" s="126" t="s">
        <v>45</v>
      </c>
    </row>
    <row r="50" spans="1:10" s="2" customFormat="1" ht="28.5" x14ac:dyDescent="0.25">
      <c r="A50" s="123"/>
      <c r="B50" s="124" t="s">
        <v>149</v>
      </c>
      <c r="C50" s="125" t="s">
        <v>27</v>
      </c>
      <c r="D50" s="125"/>
      <c r="E50" s="89" t="s">
        <v>159</v>
      </c>
      <c r="F50" s="125" t="s">
        <v>87</v>
      </c>
      <c r="G50" s="125" t="s">
        <v>7</v>
      </c>
      <c r="H50" s="125"/>
      <c r="I50" s="125" t="s">
        <v>156</v>
      </c>
      <c r="J50" s="126" t="s">
        <v>45</v>
      </c>
    </row>
    <row r="51" spans="1:10" s="1" customFormat="1" ht="28.5" x14ac:dyDescent="0.25">
      <c r="A51" s="95"/>
      <c r="B51" s="124" t="s">
        <v>141</v>
      </c>
      <c r="C51" s="125" t="s">
        <v>27</v>
      </c>
      <c r="D51" s="125"/>
      <c r="E51" s="89" t="s">
        <v>165</v>
      </c>
      <c r="F51" s="125" t="s">
        <v>87</v>
      </c>
      <c r="G51" s="125" t="s">
        <v>7</v>
      </c>
      <c r="H51" s="125"/>
      <c r="I51" s="125" t="s">
        <v>160</v>
      </c>
      <c r="J51" s="126" t="s">
        <v>45</v>
      </c>
    </row>
    <row r="52" spans="1:10" s="2" customFormat="1" ht="28.5" x14ac:dyDescent="0.25">
      <c r="A52" s="123"/>
      <c r="B52" s="124" t="s">
        <v>153</v>
      </c>
      <c r="C52" s="125" t="s">
        <v>27</v>
      </c>
      <c r="D52" s="125"/>
      <c r="E52" s="90" t="s">
        <v>162</v>
      </c>
      <c r="F52" s="125" t="s">
        <v>87</v>
      </c>
      <c r="G52" s="125" t="s">
        <v>7</v>
      </c>
      <c r="H52" s="125"/>
      <c r="I52" s="125" t="s">
        <v>164</v>
      </c>
      <c r="J52" s="126" t="s">
        <v>45</v>
      </c>
    </row>
    <row r="53" spans="1:10" s="1" customFormat="1" ht="28.5" x14ac:dyDescent="0.25">
      <c r="A53" s="95"/>
      <c r="B53" s="124" t="s">
        <v>147</v>
      </c>
      <c r="C53" s="125" t="s">
        <v>27</v>
      </c>
      <c r="D53" s="125"/>
      <c r="E53" s="91" t="s">
        <v>161</v>
      </c>
      <c r="F53" s="125" t="s">
        <v>87</v>
      </c>
      <c r="G53" s="125" t="s">
        <v>7</v>
      </c>
      <c r="H53" s="125"/>
      <c r="I53" s="125" t="s">
        <v>164</v>
      </c>
      <c r="J53" s="126" t="s">
        <v>45</v>
      </c>
    </row>
    <row r="54" spans="1:10" s="1" customFormat="1" ht="28.5" x14ac:dyDescent="0.25">
      <c r="A54" s="95"/>
      <c r="B54" s="124" t="s">
        <v>150</v>
      </c>
      <c r="C54" s="125" t="s">
        <v>27</v>
      </c>
      <c r="D54" s="125"/>
      <c r="E54" s="89" t="s">
        <v>170</v>
      </c>
      <c r="F54" s="125" t="s">
        <v>87</v>
      </c>
      <c r="G54" s="125" t="s">
        <v>7</v>
      </c>
      <c r="H54" s="125"/>
      <c r="I54" s="125" t="s">
        <v>174</v>
      </c>
      <c r="J54" s="126" t="s">
        <v>45</v>
      </c>
    </row>
    <row r="55" spans="1:10" s="1" customFormat="1" ht="28.5" x14ac:dyDescent="0.25">
      <c r="A55" s="95"/>
      <c r="B55" s="124" t="s">
        <v>142</v>
      </c>
      <c r="C55" s="125" t="s">
        <v>27</v>
      </c>
      <c r="D55" s="125"/>
      <c r="E55" s="89" t="s">
        <v>171</v>
      </c>
      <c r="F55" s="125" t="s">
        <v>87</v>
      </c>
      <c r="G55" s="125" t="s">
        <v>7</v>
      </c>
      <c r="H55" s="125"/>
      <c r="I55" s="125" t="s">
        <v>172</v>
      </c>
      <c r="J55" s="126" t="s">
        <v>45</v>
      </c>
    </row>
    <row r="56" spans="1:10" s="1" customFormat="1" x14ac:dyDescent="0.25">
      <c r="A56" s="95"/>
      <c r="B56" s="124" t="s">
        <v>154</v>
      </c>
      <c r="C56" s="125" t="s">
        <v>27</v>
      </c>
      <c r="D56" s="125"/>
      <c r="E56" s="90" t="s">
        <v>167</v>
      </c>
      <c r="F56" s="125" t="s">
        <v>87</v>
      </c>
      <c r="G56" s="125" t="s">
        <v>7</v>
      </c>
      <c r="H56" s="125"/>
      <c r="I56" s="125" t="s">
        <v>176</v>
      </c>
      <c r="J56" s="126" t="s">
        <v>45</v>
      </c>
    </row>
    <row r="57" spans="1:10" s="1" customFormat="1" ht="28.5" x14ac:dyDescent="0.25">
      <c r="A57" s="95"/>
      <c r="B57" s="124" t="s">
        <v>144</v>
      </c>
      <c r="C57" s="125" t="s">
        <v>27</v>
      </c>
      <c r="D57" s="125"/>
      <c r="E57" s="91" t="s">
        <v>168</v>
      </c>
      <c r="F57" s="125" t="s">
        <v>87</v>
      </c>
      <c r="G57" s="125" t="s">
        <v>7</v>
      </c>
      <c r="H57" s="125"/>
      <c r="I57" s="125" t="s">
        <v>176</v>
      </c>
      <c r="J57" s="126" t="s">
        <v>45</v>
      </c>
    </row>
    <row r="58" spans="1:10" s="1" customFormat="1" ht="28.5" x14ac:dyDescent="0.25">
      <c r="A58" s="95"/>
      <c r="B58" s="124" t="s">
        <v>151</v>
      </c>
      <c r="C58" s="125" t="s">
        <v>27</v>
      </c>
      <c r="D58" s="125"/>
      <c r="E58" s="89" t="s">
        <v>173</v>
      </c>
      <c r="F58" s="125" t="s">
        <v>87</v>
      </c>
      <c r="G58" s="125" t="s">
        <v>7</v>
      </c>
      <c r="H58" s="125"/>
      <c r="I58" s="125" t="s">
        <v>157</v>
      </c>
      <c r="J58" s="126" t="s">
        <v>45</v>
      </c>
    </row>
    <row r="59" spans="1:10" s="1" customFormat="1" ht="28.5" x14ac:dyDescent="0.25">
      <c r="A59" s="95"/>
      <c r="B59" s="124" t="s">
        <v>143</v>
      </c>
      <c r="C59" s="125" t="s">
        <v>27</v>
      </c>
      <c r="D59" s="125"/>
      <c r="E59" s="89" t="s">
        <v>163</v>
      </c>
      <c r="F59" s="125" t="s">
        <v>87</v>
      </c>
      <c r="G59" s="125" t="s">
        <v>7</v>
      </c>
      <c r="H59" s="125"/>
      <c r="I59" s="125" t="s">
        <v>172</v>
      </c>
      <c r="J59" s="126" t="s">
        <v>45</v>
      </c>
    </row>
    <row r="60" spans="1:10" s="1" customFormat="1" ht="28.5" x14ac:dyDescent="0.25">
      <c r="A60" s="95"/>
      <c r="B60" s="124" t="s">
        <v>155</v>
      </c>
      <c r="C60" s="125" t="s">
        <v>27</v>
      </c>
      <c r="D60" s="125"/>
      <c r="E60" s="90" t="s">
        <v>166</v>
      </c>
      <c r="F60" s="125" t="s">
        <v>87</v>
      </c>
      <c r="G60" s="125" t="s">
        <v>7</v>
      </c>
      <c r="H60" s="125"/>
      <c r="I60" s="125" t="s">
        <v>176</v>
      </c>
      <c r="J60" s="126" t="s">
        <v>45</v>
      </c>
    </row>
    <row r="61" spans="1:10" s="1" customFormat="1" ht="28.5" x14ac:dyDescent="0.25">
      <c r="A61" s="95"/>
      <c r="B61" s="124" t="s">
        <v>145</v>
      </c>
      <c r="C61" s="125" t="s">
        <v>27</v>
      </c>
      <c r="D61" s="125"/>
      <c r="E61" s="91" t="s">
        <v>169</v>
      </c>
      <c r="F61" s="125" t="s">
        <v>87</v>
      </c>
      <c r="G61" s="125" t="s">
        <v>7</v>
      </c>
      <c r="H61" s="125"/>
      <c r="I61" s="125" t="s">
        <v>176</v>
      </c>
      <c r="J61" s="126" t="s">
        <v>45</v>
      </c>
    </row>
    <row r="62" spans="1:10" x14ac:dyDescent="0.25">
      <c r="A62" s="95"/>
      <c r="B62" s="94" t="s">
        <v>88</v>
      </c>
      <c r="C62" s="84" t="s">
        <v>37</v>
      </c>
      <c r="D62" s="88">
        <v>20</v>
      </c>
      <c r="E62" s="88">
        <v>26</v>
      </c>
      <c r="F62" s="84" t="s">
        <v>6</v>
      </c>
      <c r="G62" s="84" t="s">
        <v>47</v>
      </c>
      <c r="H62" s="84">
        <v>20</v>
      </c>
      <c r="I62" s="84"/>
      <c r="J62" s="108" t="s">
        <v>45</v>
      </c>
    </row>
    <row r="63" spans="1:10" x14ac:dyDescent="0.25">
      <c r="A63" s="127"/>
      <c r="B63" s="128" t="s">
        <v>223</v>
      </c>
      <c r="C63" s="125" t="s">
        <v>27</v>
      </c>
      <c r="D63" s="129">
        <v>-1.5</v>
      </c>
      <c r="E63" s="129">
        <v>-1.5</v>
      </c>
      <c r="F63" s="125" t="s">
        <v>21</v>
      </c>
      <c r="G63" s="125" t="s">
        <v>29</v>
      </c>
      <c r="H63" s="130"/>
      <c r="I63" s="131" t="s">
        <v>243</v>
      </c>
      <c r="J63" s="108" t="s">
        <v>45</v>
      </c>
    </row>
    <row r="64" spans="1:10" x14ac:dyDescent="0.25">
      <c r="A64" s="127"/>
      <c r="B64" s="128" t="s">
        <v>225</v>
      </c>
      <c r="C64" s="125" t="s">
        <v>27</v>
      </c>
      <c r="D64" s="129">
        <v>-1.7</v>
      </c>
      <c r="E64" s="129">
        <v>-1.7</v>
      </c>
      <c r="F64" s="125" t="s">
        <v>21</v>
      </c>
      <c r="G64" s="125" t="s">
        <v>29</v>
      </c>
      <c r="H64" s="130"/>
      <c r="I64" s="131" t="s">
        <v>244</v>
      </c>
      <c r="J64" s="108" t="s">
        <v>45</v>
      </c>
    </row>
    <row r="65" spans="1:10" x14ac:dyDescent="0.25">
      <c r="A65" s="127"/>
      <c r="B65" s="128" t="s">
        <v>224</v>
      </c>
      <c r="C65" s="125" t="s">
        <v>27</v>
      </c>
      <c r="D65" s="129">
        <v>-1.9</v>
      </c>
      <c r="E65" s="129">
        <v>-1.9</v>
      </c>
      <c r="F65" s="125" t="s">
        <v>21</v>
      </c>
      <c r="G65" s="125" t="s">
        <v>29</v>
      </c>
      <c r="H65" s="130"/>
      <c r="I65" s="131" t="s">
        <v>245</v>
      </c>
      <c r="J65" s="108" t="s">
        <v>45</v>
      </c>
    </row>
    <row r="66" spans="1:10" x14ac:dyDescent="0.25">
      <c r="A66" s="127"/>
      <c r="B66" s="132" t="s">
        <v>230</v>
      </c>
      <c r="C66" s="84" t="s">
        <v>27</v>
      </c>
      <c r="D66" s="133" t="s">
        <v>231</v>
      </c>
      <c r="E66" s="133" t="s">
        <v>231</v>
      </c>
      <c r="F66" s="125" t="s">
        <v>6</v>
      </c>
      <c r="G66" s="125" t="s">
        <v>29</v>
      </c>
      <c r="H66" s="131"/>
      <c r="I66" s="131" t="s">
        <v>232</v>
      </c>
      <c r="J66" s="108" t="s">
        <v>45</v>
      </c>
    </row>
    <row r="67" spans="1:10" ht="28.5" x14ac:dyDescent="0.25">
      <c r="A67" s="95"/>
      <c r="B67" s="94" t="s">
        <v>103</v>
      </c>
      <c r="C67" s="84"/>
      <c r="D67" s="88" t="s">
        <v>218</v>
      </c>
      <c r="E67" s="88" t="str">
        <f t="shared" ref="E62:E69" si="0">D67</f>
        <v>hnmirror_select(~-3.6V) + blwrite/hpvpp</v>
      </c>
      <c r="F67" s="84" t="s">
        <v>6</v>
      </c>
      <c r="G67" s="84" t="s">
        <v>7</v>
      </c>
      <c r="H67" s="84" t="s">
        <v>193</v>
      </c>
      <c r="I67" s="84"/>
      <c r="J67" s="108" t="s">
        <v>45</v>
      </c>
    </row>
    <row r="68" spans="1:10" x14ac:dyDescent="0.25">
      <c r="A68" s="95"/>
      <c r="B68" s="94" t="s">
        <v>104</v>
      </c>
      <c r="C68" s="84"/>
      <c r="D68" s="88" t="s">
        <v>106</v>
      </c>
      <c r="E68" s="88" t="str">
        <f t="shared" si="0"/>
        <v>hnvnn(~-4.45V) + hpvpp</v>
      </c>
      <c r="F68" s="84" t="s">
        <v>6</v>
      </c>
      <c r="G68" s="84" t="s">
        <v>7</v>
      </c>
      <c r="H68" s="84" t="s">
        <v>194</v>
      </c>
      <c r="I68" s="84"/>
      <c r="J68" s="108" t="s">
        <v>45</v>
      </c>
    </row>
    <row r="69" spans="1:10" x14ac:dyDescent="0.25">
      <c r="A69" s="95"/>
      <c r="B69" s="94" t="s">
        <v>105</v>
      </c>
      <c r="C69" s="84"/>
      <c r="D69" s="88" t="s">
        <v>107</v>
      </c>
      <c r="E69" s="88" t="str">
        <f t="shared" si="0"/>
        <v>hnvnn(~-4.45) + vdm0</v>
      </c>
      <c r="F69" s="84" t="s">
        <v>6</v>
      </c>
      <c r="G69" s="84" t="s">
        <v>7</v>
      </c>
      <c r="H69" s="84" t="s">
        <v>194</v>
      </c>
      <c r="I69" s="84"/>
      <c r="J69" s="108" t="s">
        <v>45</v>
      </c>
    </row>
    <row r="70" spans="1:10" ht="28.5" x14ac:dyDescent="0.25">
      <c r="A70" s="95"/>
      <c r="B70" s="94" t="s">
        <v>39</v>
      </c>
      <c r="C70" s="84" t="s">
        <v>37</v>
      </c>
      <c r="D70" s="88">
        <v>185</v>
      </c>
      <c r="E70" s="88">
        <v>185</v>
      </c>
      <c r="F70" s="84" t="s">
        <v>6</v>
      </c>
      <c r="G70" s="84" t="s">
        <v>38</v>
      </c>
      <c r="H70" s="84">
        <v>180</v>
      </c>
      <c r="I70" s="84" t="s">
        <v>102</v>
      </c>
      <c r="J70" s="108" t="s">
        <v>45</v>
      </c>
    </row>
    <row r="71" spans="1:10" ht="28.5" x14ac:dyDescent="0.25">
      <c r="A71" s="95"/>
      <c r="B71" s="94" t="s">
        <v>41</v>
      </c>
      <c r="C71" s="84" t="s">
        <v>37</v>
      </c>
      <c r="D71" s="88">
        <v>20</v>
      </c>
      <c r="E71" s="88">
        <v>20</v>
      </c>
      <c r="F71" s="84" t="s">
        <v>6</v>
      </c>
      <c r="G71" s="84" t="s">
        <v>38</v>
      </c>
      <c r="H71" s="84">
        <v>20</v>
      </c>
      <c r="I71" s="84" t="s">
        <v>43</v>
      </c>
      <c r="J71" s="108" t="s">
        <v>45</v>
      </c>
    </row>
    <row r="72" spans="1:10" ht="28.5" x14ac:dyDescent="0.25">
      <c r="A72" s="95"/>
      <c r="B72" s="94" t="s">
        <v>42</v>
      </c>
      <c r="C72" s="84" t="s">
        <v>37</v>
      </c>
      <c r="D72" s="88">
        <v>20</v>
      </c>
      <c r="E72" s="88">
        <v>20</v>
      </c>
      <c r="F72" s="84" t="s">
        <v>6</v>
      </c>
      <c r="G72" s="84" t="s">
        <v>38</v>
      </c>
      <c r="H72" s="84">
        <v>10</v>
      </c>
      <c r="I72" s="84" t="s">
        <v>43</v>
      </c>
      <c r="J72" s="108" t="s">
        <v>45</v>
      </c>
    </row>
    <row r="73" spans="1:10" ht="29.25" thickBot="1" x14ac:dyDescent="0.3">
      <c r="A73" s="95"/>
      <c r="B73" s="111" t="s">
        <v>40</v>
      </c>
      <c r="C73" s="112" t="s">
        <v>37</v>
      </c>
      <c r="D73" s="113">
        <v>25</v>
      </c>
      <c r="E73" s="113">
        <v>25</v>
      </c>
      <c r="F73" s="112" t="s">
        <v>6</v>
      </c>
      <c r="G73" s="112" t="s">
        <v>38</v>
      </c>
      <c r="H73" s="112">
        <v>40</v>
      </c>
      <c r="I73" s="112" t="s">
        <v>43</v>
      </c>
      <c r="J73" s="114" t="s">
        <v>45</v>
      </c>
    </row>
    <row r="74" spans="1:10" ht="15.75" thickBot="1" x14ac:dyDescent="0.3">
      <c r="A74" s="95"/>
      <c r="B74" s="154" t="s">
        <v>0</v>
      </c>
      <c r="C74" s="155"/>
      <c r="D74" s="154"/>
      <c r="E74" s="155"/>
      <c r="F74" s="155"/>
      <c r="G74" s="155"/>
      <c r="H74" s="155"/>
      <c r="I74" s="155"/>
      <c r="J74" s="155"/>
    </row>
    <row r="75" spans="1:10" x14ac:dyDescent="0.25">
      <c r="A75" s="95"/>
      <c r="B75" s="115" t="s">
        <v>19</v>
      </c>
      <c r="C75" s="116" t="s">
        <v>2</v>
      </c>
      <c r="D75" s="117">
        <v>25</v>
      </c>
      <c r="E75" s="117" t="s">
        <v>336</v>
      </c>
      <c r="F75" s="116" t="s">
        <v>6</v>
      </c>
      <c r="G75" s="116" t="s">
        <v>7</v>
      </c>
      <c r="H75" s="116" t="s">
        <v>195</v>
      </c>
      <c r="I75" s="134" t="s">
        <v>247</v>
      </c>
      <c r="J75" s="135" t="s">
        <v>46</v>
      </c>
    </row>
    <row r="76" spans="1:10" ht="28.5" hidden="1" x14ac:dyDescent="0.25">
      <c r="A76" s="95"/>
      <c r="B76" s="94" t="s">
        <v>119</v>
      </c>
      <c r="C76" s="84" t="s">
        <v>2</v>
      </c>
      <c r="D76" s="92"/>
      <c r="E76" s="88" t="s">
        <v>110</v>
      </c>
      <c r="F76" s="84" t="s">
        <v>6</v>
      </c>
      <c r="G76" s="84" t="s">
        <v>47</v>
      </c>
      <c r="H76" s="84"/>
      <c r="I76" s="85" t="s">
        <v>134</v>
      </c>
      <c r="J76" s="136"/>
    </row>
    <row r="77" spans="1:10" ht="28.5" hidden="1" x14ac:dyDescent="0.25">
      <c r="A77" s="95"/>
      <c r="B77" s="94" t="s">
        <v>120</v>
      </c>
      <c r="C77" s="84" t="s">
        <v>2</v>
      </c>
      <c r="D77" s="92"/>
      <c r="E77" s="88" t="s">
        <v>111</v>
      </c>
      <c r="F77" s="84" t="s">
        <v>6</v>
      </c>
      <c r="G77" s="84" t="s">
        <v>47</v>
      </c>
      <c r="H77" s="84"/>
      <c r="I77" s="85" t="s">
        <v>134</v>
      </c>
      <c r="J77" s="136"/>
    </row>
    <row r="78" spans="1:10" x14ac:dyDescent="0.25">
      <c r="A78" s="95"/>
      <c r="B78" s="94" t="s">
        <v>246</v>
      </c>
      <c r="C78" s="84" t="s">
        <v>13</v>
      </c>
      <c r="D78" s="88" t="s">
        <v>339</v>
      </c>
      <c r="E78" s="88" t="str">
        <f>D78</f>
        <v>P1 + P1 Step mirror trim</v>
      </c>
      <c r="F78" s="84" t="s">
        <v>6</v>
      </c>
      <c r="G78" s="84" t="s">
        <v>70</v>
      </c>
      <c r="H78" s="84" t="s">
        <v>195</v>
      </c>
      <c r="I78" s="85"/>
      <c r="J78" s="136" t="s">
        <v>45</v>
      </c>
    </row>
    <row r="79" spans="1:10" x14ac:dyDescent="0.25">
      <c r="A79" s="95"/>
      <c r="B79" s="94" t="s">
        <v>121</v>
      </c>
      <c r="C79" s="84" t="s">
        <v>16</v>
      </c>
      <c r="D79" s="92" t="s">
        <v>49</v>
      </c>
      <c r="E79" s="92" t="s">
        <v>49</v>
      </c>
      <c r="F79" s="84" t="s">
        <v>6</v>
      </c>
      <c r="G79" s="84" t="s">
        <v>47</v>
      </c>
      <c r="H79" s="84" t="s">
        <v>191</v>
      </c>
      <c r="I79" s="85"/>
      <c r="J79" s="136" t="s">
        <v>45</v>
      </c>
    </row>
    <row r="80" spans="1:10" x14ac:dyDescent="0.25">
      <c r="A80" s="95"/>
      <c r="B80" s="94" t="s">
        <v>57</v>
      </c>
      <c r="C80" s="84" t="s">
        <v>13</v>
      </c>
      <c r="D80" s="92">
        <v>4</v>
      </c>
      <c r="E80" s="92">
        <v>4</v>
      </c>
      <c r="F80" s="84" t="s">
        <v>6</v>
      </c>
      <c r="G80" s="84" t="s">
        <v>70</v>
      </c>
      <c r="H80" s="84">
        <v>1</v>
      </c>
      <c r="I80" s="85"/>
      <c r="J80" s="136" t="s">
        <v>45</v>
      </c>
    </row>
    <row r="81" spans="1:10" x14ac:dyDescent="0.25">
      <c r="A81" s="95"/>
      <c r="B81" s="94" t="s">
        <v>58</v>
      </c>
      <c r="C81" s="84" t="s">
        <v>2</v>
      </c>
      <c r="D81" s="92">
        <v>5</v>
      </c>
      <c r="E81" s="92">
        <v>2.5</v>
      </c>
      <c r="F81" s="84" t="s">
        <v>6</v>
      </c>
      <c r="G81" s="84" t="s">
        <v>47</v>
      </c>
      <c r="H81" s="84" t="s">
        <v>191</v>
      </c>
      <c r="I81" s="85"/>
      <c r="J81" s="136" t="s">
        <v>45</v>
      </c>
    </row>
    <row r="82" spans="1:10" x14ac:dyDescent="0.25">
      <c r="A82" s="95"/>
      <c r="B82" s="94" t="s">
        <v>20</v>
      </c>
      <c r="C82" s="84" t="s">
        <v>2</v>
      </c>
      <c r="D82" s="88">
        <v>20</v>
      </c>
      <c r="E82" s="92" t="s">
        <v>132</v>
      </c>
      <c r="F82" s="84" t="s">
        <v>21</v>
      </c>
      <c r="G82" s="84" t="s">
        <v>47</v>
      </c>
      <c r="H82" s="84" t="s">
        <v>191</v>
      </c>
      <c r="I82" s="85" t="s">
        <v>24</v>
      </c>
      <c r="J82" s="136" t="s">
        <v>45</v>
      </c>
    </row>
    <row r="83" spans="1:10" x14ac:dyDescent="0.25">
      <c r="A83" s="95"/>
      <c r="B83" s="94" t="s">
        <v>22</v>
      </c>
      <c r="C83" s="84" t="s">
        <v>2</v>
      </c>
      <c r="D83" s="92" t="s">
        <v>54</v>
      </c>
      <c r="E83" s="92" t="s">
        <v>54</v>
      </c>
      <c r="F83" s="84" t="s">
        <v>21</v>
      </c>
      <c r="G83" s="84" t="s">
        <v>47</v>
      </c>
      <c r="H83" s="84" t="s">
        <v>186</v>
      </c>
      <c r="I83" s="85"/>
      <c r="J83" s="136" t="s">
        <v>45</v>
      </c>
    </row>
    <row r="84" spans="1:10" x14ac:dyDescent="0.25">
      <c r="A84" s="95"/>
      <c r="B84" s="94" t="s">
        <v>108</v>
      </c>
      <c r="C84" s="84" t="s">
        <v>2</v>
      </c>
      <c r="D84" s="92" t="s">
        <v>48</v>
      </c>
      <c r="E84" s="92" t="s">
        <v>48</v>
      </c>
      <c r="F84" s="84" t="s">
        <v>21</v>
      </c>
      <c r="G84" s="84" t="s">
        <v>47</v>
      </c>
      <c r="H84" s="84" t="s">
        <v>196</v>
      </c>
      <c r="I84" s="85"/>
      <c r="J84" s="136" t="s">
        <v>45</v>
      </c>
    </row>
    <row r="85" spans="1:10" x14ac:dyDescent="0.25">
      <c r="A85" s="95"/>
      <c r="B85" s="94" t="s">
        <v>23</v>
      </c>
      <c r="C85" s="84" t="s">
        <v>2</v>
      </c>
      <c r="D85" s="88">
        <v>1.25</v>
      </c>
      <c r="E85" s="88">
        <v>1.25</v>
      </c>
      <c r="F85" s="84" t="s">
        <v>21</v>
      </c>
      <c r="G85" s="84" t="s">
        <v>47</v>
      </c>
      <c r="H85" s="84">
        <v>2.5</v>
      </c>
      <c r="I85" s="85"/>
      <c r="J85" s="136" t="s">
        <v>45</v>
      </c>
    </row>
    <row r="86" spans="1:10" x14ac:dyDescent="0.25">
      <c r="A86" s="95"/>
      <c r="B86" s="94" t="s">
        <v>25</v>
      </c>
      <c r="C86" s="84" t="s">
        <v>16</v>
      </c>
      <c r="D86" s="92" t="s">
        <v>55</v>
      </c>
      <c r="E86" s="92" t="s">
        <v>133</v>
      </c>
      <c r="F86" s="84" t="s">
        <v>21</v>
      </c>
      <c r="G86" s="84" t="s">
        <v>47</v>
      </c>
      <c r="H86" s="137" t="s">
        <v>133</v>
      </c>
      <c r="I86" s="85"/>
      <c r="J86" s="136" t="s">
        <v>45</v>
      </c>
    </row>
    <row r="87" spans="1:10" x14ac:dyDescent="0.25">
      <c r="A87" s="95"/>
      <c r="B87" s="94" t="s">
        <v>89</v>
      </c>
      <c r="C87" s="84" t="s">
        <v>2</v>
      </c>
      <c r="D87" s="92" t="s">
        <v>98</v>
      </c>
      <c r="E87" s="92">
        <v>9.35</v>
      </c>
      <c r="F87" s="84" t="s">
        <v>6</v>
      </c>
      <c r="G87" s="84" t="s">
        <v>21</v>
      </c>
      <c r="H87" s="84" t="s">
        <v>197</v>
      </c>
      <c r="I87" s="85"/>
      <c r="J87" s="136" t="s">
        <v>45</v>
      </c>
    </row>
    <row r="88" spans="1:10" ht="28.5" x14ac:dyDescent="0.25">
      <c r="A88" s="95"/>
      <c r="B88" s="94" t="s">
        <v>93</v>
      </c>
      <c r="C88" s="84" t="s">
        <v>27</v>
      </c>
      <c r="D88" s="92" t="s">
        <v>95</v>
      </c>
      <c r="E88" s="92">
        <v>0.21</v>
      </c>
      <c r="F88" s="84" t="s">
        <v>6</v>
      </c>
      <c r="G88" s="84" t="s">
        <v>21</v>
      </c>
      <c r="H88" s="84">
        <v>0.45</v>
      </c>
      <c r="I88" s="85" t="s">
        <v>94</v>
      </c>
      <c r="J88" s="136" t="s">
        <v>45</v>
      </c>
    </row>
    <row r="89" spans="1:10" s="153" customFormat="1" x14ac:dyDescent="0.25">
      <c r="A89" s="95"/>
      <c r="B89" s="102" t="s">
        <v>30</v>
      </c>
      <c r="C89" s="103" t="s">
        <v>27</v>
      </c>
      <c r="D89" s="88">
        <v>2.7</v>
      </c>
      <c r="E89" s="88">
        <v>2.7</v>
      </c>
      <c r="F89" s="103" t="s">
        <v>28</v>
      </c>
      <c r="G89" s="103" t="s">
        <v>29</v>
      </c>
      <c r="H89" s="103"/>
      <c r="I89" s="138"/>
      <c r="J89" s="136" t="s">
        <v>45</v>
      </c>
    </row>
    <row r="90" spans="1:10" s="153" customFormat="1" x14ac:dyDescent="0.25">
      <c r="A90" s="95"/>
      <c r="B90" s="102" t="s">
        <v>31</v>
      </c>
      <c r="C90" s="103" t="s">
        <v>27</v>
      </c>
      <c r="D90" s="88">
        <v>2.77</v>
      </c>
      <c r="E90" s="88">
        <v>2.77</v>
      </c>
      <c r="F90" s="103" t="s">
        <v>28</v>
      </c>
      <c r="G90" s="103" t="s">
        <v>29</v>
      </c>
      <c r="H90" s="103"/>
      <c r="I90" s="138"/>
      <c r="J90" s="136" t="s">
        <v>45</v>
      </c>
    </row>
    <row r="91" spans="1:10" s="153" customFormat="1" x14ac:dyDescent="0.25">
      <c r="A91" s="95"/>
      <c r="B91" s="102" t="s">
        <v>32</v>
      </c>
      <c r="C91" s="103" t="s">
        <v>27</v>
      </c>
      <c r="D91" s="88">
        <v>2.84</v>
      </c>
      <c r="E91" s="88">
        <v>2.84</v>
      </c>
      <c r="F91" s="103" t="s">
        <v>28</v>
      </c>
      <c r="G91" s="103" t="s">
        <v>29</v>
      </c>
      <c r="H91" s="103"/>
      <c r="I91" s="138"/>
      <c r="J91" s="136" t="s">
        <v>45</v>
      </c>
    </row>
    <row r="92" spans="1:10" s="153" customFormat="1" x14ac:dyDescent="0.25">
      <c r="A92" s="95"/>
      <c r="B92" s="102" t="s">
        <v>33</v>
      </c>
      <c r="C92" s="103" t="s">
        <v>27</v>
      </c>
      <c r="D92" s="88">
        <v>2.91</v>
      </c>
      <c r="E92" s="88">
        <v>2.91</v>
      </c>
      <c r="F92" s="103" t="s">
        <v>28</v>
      </c>
      <c r="G92" s="103" t="s">
        <v>29</v>
      </c>
      <c r="H92" s="103"/>
      <c r="I92" s="138"/>
      <c r="J92" s="136" t="s">
        <v>45</v>
      </c>
    </row>
    <row r="93" spans="1:10" s="153" customFormat="1" x14ac:dyDescent="0.25">
      <c r="A93" s="95"/>
      <c r="B93" s="102" t="s">
        <v>34</v>
      </c>
      <c r="C93" s="103" t="s">
        <v>27</v>
      </c>
      <c r="D93" s="92" t="s">
        <v>96</v>
      </c>
      <c r="E93" s="92" t="s">
        <v>96</v>
      </c>
      <c r="F93" s="103" t="s">
        <v>28</v>
      </c>
      <c r="G93" s="103" t="s">
        <v>29</v>
      </c>
      <c r="H93" s="103"/>
      <c r="I93" s="139" t="s">
        <v>97</v>
      </c>
      <c r="J93" s="136" t="s">
        <v>45</v>
      </c>
    </row>
    <row r="94" spans="1:10" x14ac:dyDescent="0.25">
      <c r="A94" s="95"/>
      <c r="B94" s="94" t="s">
        <v>35</v>
      </c>
      <c r="C94" s="84" t="s">
        <v>27</v>
      </c>
      <c r="D94" s="88" t="s">
        <v>135</v>
      </c>
      <c r="E94" s="88" t="s">
        <v>135</v>
      </c>
      <c r="F94" s="84" t="s">
        <v>6</v>
      </c>
      <c r="G94" s="84" t="s">
        <v>29</v>
      </c>
      <c r="H94" s="84"/>
      <c r="I94" s="85" t="s">
        <v>227</v>
      </c>
      <c r="J94" s="136" t="s">
        <v>45</v>
      </c>
    </row>
    <row r="95" spans="1:10" x14ac:dyDescent="0.25">
      <c r="A95" s="95"/>
      <c r="B95" s="94" t="s">
        <v>36</v>
      </c>
      <c r="C95" s="84" t="s">
        <v>27</v>
      </c>
      <c r="D95" s="92" t="s">
        <v>136</v>
      </c>
      <c r="E95" s="92" t="s">
        <v>136</v>
      </c>
      <c r="F95" s="84" t="s">
        <v>6</v>
      </c>
      <c r="G95" s="84" t="s">
        <v>29</v>
      </c>
      <c r="H95" s="84"/>
      <c r="I95" s="85" t="s">
        <v>228</v>
      </c>
      <c r="J95" s="136" t="s">
        <v>45</v>
      </c>
    </row>
    <row r="96" spans="1:10" s="153" customFormat="1" x14ac:dyDescent="0.25">
      <c r="A96" s="95"/>
      <c r="B96" s="94" t="s">
        <v>233</v>
      </c>
      <c r="C96" s="84" t="s">
        <v>27</v>
      </c>
      <c r="D96" s="88">
        <v>2.97</v>
      </c>
      <c r="E96" s="88">
        <v>2.97</v>
      </c>
      <c r="F96" s="84" t="s">
        <v>28</v>
      </c>
      <c r="G96" s="84" t="s">
        <v>29</v>
      </c>
      <c r="H96" s="84"/>
      <c r="I96" s="85"/>
      <c r="J96" s="136" t="s">
        <v>45</v>
      </c>
    </row>
    <row r="97" spans="1:10" s="153" customFormat="1" x14ac:dyDescent="0.25">
      <c r="A97" s="95"/>
      <c r="B97" s="94" t="s">
        <v>234</v>
      </c>
      <c r="C97" s="84" t="s">
        <v>27</v>
      </c>
      <c r="D97" s="88">
        <v>3.04</v>
      </c>
      <c r="E97" s="88">
        <v>3.04</v>
      </c>
      <c r="F97" s="84" t="s">
        <v>28</v>
      </c>
      <c r="G97" s="84" t="s">
        <v>29</v>
      </c>
      <c r="H97" s="84"/>
      <c r="I97" s="85"/>
      <c r="J97" s="136" t="s">
        <v>45</v>
      </c>
    </row>
    <row r="98" spans="1:10" s="153" customFormat="1" x14ac:dyDescent="0.25">
      <c r="A98" s="95"/>
      <c r="B98" s="94" t="s">
        <v>235</v>
      </c>
      <c r="C98" s="84" t="s">
        <v>27</v>
      </c>
      <c r="D98" s="88">
        <v>3.11</v>
      </c>
      <c r="E98" s="88">
        <v>3.11</v>
      </c>
      <c r="F98" s="84" t="s">
        <v>28</v>
      </c>
      <c r="G98" s="84" t="s">
        <v>29</v>
      </c>
      <c r="H98" s="84"/>
      <c r="I98" s="85"/>
      <c r="J98" s="136" t="s">
        <v>45</v>
      </c>
    </row>
    <row r="99" spans="1:10" s="153" customFormat="1" x14ac:dyDescent="0.25">
      <c r="A99" s="95"/>
      <c r="B99" s="94" t="s">
        <v>236</v>
      </c>
      <c r="C99" s="84" t="s">
        <v>27</v>
      </c>
      <c r="D99" s="88">
        <v>3.18</v>
      </c>
      <c r="E99" s="88">
        <v>3.18</v>
      </c>
      <c r="F99" s="84" t="s">
        <v>28</v>
      </c>
      <c r="G99" s="84" t="s">
        <v>29</v>
      </c>
      <c r="H99" s="84"/>
      <c r="I99" s="85"/>
      <c r="J99" s="136" t="s">
        <v>45</v>
      </c>
    </row>
    <row r="100" spans="1:10" s="153" customFormat="1" x14ac:dyDescent="0.25">
      <c r="A100" s="95"/>
      <c r="B100" s="94" t="s">
        <v>237</v>
      </c>
      <c r="C100" s="84" t="s">
        <v>27</v>
      </c>
      <c r="D100" s="92" t="s">
        <v>338</v>
      </c>
      <c r="E100" s="92" t="s">
        <v>338</v>
      </c>
      <c r="F100" s="84" t="s">
        <v>28</v>
      </c>
      <c r="G100" s="84" t="s">
        <v>29</v>
      </c>
      <c r="H100" s="84"/>
      <c r="I100" s="85"/>
      <c r="J100" s="136" t="s">
        <v>45</v>
      </c>
    </row>
    <row r="101" spans="1:10" x14ac:dyDescent="0.25">
      <c r="A101" s="95"/>
      <c r="B101" s="94" t="s">
        <v>238</v>
      </c>
      <c r="C101" s="84" t="s">
        <v>27</v>
      </c>
      <c r="D101" s="88" t="s">
        <v>138</v>
      </c>
      <c r="E101" s="88" t="s">
        <v>138</v>
      </c>
      <c r="F101" s="84" t="s">
        <v>6</v>
      </c>
      <c r="G101" s="84" t="s">
        <v>29</v>
      </c>
      <c r="H101" s="84"/>
      <c r="I101" s="85"/>
      <c r="J101" s="136" t="s">
        <v>45</v>
      </c>
    </row>
    <row r="102" spans="1:10" x14ac:dyDescent="0.25">
      <c r="A102" s="95"/>
      <c r="B102" s="94" t="s">
        <v>239</v>
      </c>
      <c r="C102" s="84" t="s">
        <v>27</v>
      </c>
      <c r="D102" s="92" t="s">
        <v>137</v>
      </c>
      <c r="E102" s="92" t="s">
        <v>137</v>
      </c>
      <c r="F102" s="84" t="s">
        <v>6</v>
      </c>
      <c r="G102" s="84" t="s">
        <v>29</v>
      </c>
      <c r="H102" s="84"/>
      <c r="I102" s="85"/>
      <c r="J102" s="136" t="s">
        <v>45</v>
      </c>
    </row>
    <row r="103" spans="1:10" x14ac:dyDescent="0.25">
      <c r="A103" s="95"/>
      <c r="B103" s="94" t="s">
        <v>109</v>
      </c>
      <c r="C103" s="84" t="s">
        <v>90</v>
      </c>
      <c r="D103" s="92" t="s">
        <v>91</v>
      </c>
      <c r="E103" s="92" t="s">
        <v>91</v>
      </c>
      <c r="F103" s="84" t="s">
        <v>6</v>
      </c>
      <c r="G103" s="84" t="s">
        <v>29</v>
      </c>
      <c r="H103" s="137" t="s">
        <v>91</v>
      </c>
      <c r="I103" s="85"/>
      <c r="J103" s="136" t="s">
        <v>45</v>
      </c>
    </row>
    <row r="104" spans="1:10" ht="85.5" x14ac:dyDescent="0.25">
      <c r="A104" s="95"/>
      <c r="B104" s="94" t="s">
        <v>92</v>
      </c>
      <c r="C104" s="84" t="s">
        <v>90</v>
      </c>
      <c r="D104" s="88">
        <v>150</v>
      </c>
      <c r="E104" s="88" t="s">
        <v>337</v>
      </c>
      <c r="F104" s="84" t="s">
        <v>6</v>
      </c>
      <c r="G104" s="84" t="s">
        <v>29</v>
      </c>
      <c r="H104" s="84" t="s">
        <v>222</v>
      </c>
      <c r="I104" s="85" t="s">
        <v>334</v>
      </c>
      <c r="J104" s="140" t="s">
        <v>46</v>
      </c>
    </row>
    <row r="105" spans="1:10" ht="30" x14ac:dyDescent="0.25">
      <c r="A105" s="127"/>
      <c r="B105" s="128" t="s">
        <v>179</v>
      </c>
      <c r="C105" s="125" t="s">
        <v>27</v>
      </c>
      <c r="D105" s="129">
        <v>0</v>
      </c>
      <c r="E105" s="129">
        <v>0</v>
      </c>
      <c r="F105" s="125" t="s">
        <v>21</v>
      </c>
      <c r="G105" s="125" t="s">
        <v>29</v>
      </c>
      <c r="H105" s="130" t="s">
        <v>219</v>
      </c>
      <c r="I105" s="141" t="s">
        <v>221</v>
      </c>
      <c r="J105" s="136" t="s">
        <v>45</v>
      </c>
    </row>
    <row r="106" spans="1:10" ht="30" x14ac:dyDescent="0.25">
      <c r="A106" s="127"/>
      <c r="B106" s="128" t="s">
        <v>240</v>
      </c>
      <c r="C106" s="125" t="s">
        <v>27</v>
      </c>
      <c r="D106" s="129">
        <v>-0.35</v>
      </c>
      <c r="E106" s="129">
        <v>-0.35</v>
      </c>
      <c r="F106" s="125" t="s">
        <v>21</v>
      </c>
      <c r="G106" s="125" t="s">
        <v>29</v>
      </c>
      <c r="H106" s="130" t="s">
        <v>199</v>
      </c>
      <c r="I106" s="141" t="s">
        <v>226</v>
      </c>
      <c r="J106" s="136" t="s">
        <v>45</v>
      </c>
    </row>
    <row r="107" spans="1:10" ht="30" x14ac:dyDescent="0.25">
      <c r="A107" s="127"/>
      <c r="B107" s="128" t="s">
        <v>180</v>
      </c>
      <c r="C107" s="125" t="s">
        <v>27</v>
      </c>
      <c r="D107" s="129">
        <v>-0.7</v>
      </c>
      <c r="E107" s="129">
        <v>-0.7</v>
      </c>
      <c r="F107" s="125" t="s">
        <v>21</v>
      </c>
      <c r="G107" s="125" t="s">
        <v>29</v>
      </c>
      <c r="H107" s="130" t="s">
        <v>199</v>
      </c>
      <c r="I107" s="141" t="s">
        <v>220</v>
      </c>
      <c r="J107" s="136" t="s">
        <v>45</v>
      </c>
    </row>
    <row r="108" spans="1:10" x14ac:dyDescent="0.25">
      <c r="A108" s="127"/>
      <c r="B108" s="142" t="s">
        <v>328</v>
      </c>
      <c r="C108" s="143" t="s">
        <v>13</v>
      </c>
      <c r="D108" s="144" t="s">
        <v>329</v>
      </c>
      <c r="E108" s="144" t="s">
        <v>332</v>
      </c>
      <c r="F108" s="143" t="s">
        <v>6</v>
      </c>
      <c r="G108" s="143" t="s">
        <v>330</v>
      </c>
      <c r="H108" s="145" t="s">
        <v>335</v>
      </c>
      <c r="I108" s="146"/>
      <c r="J108" s="140" t="s">
        <v>46</v>
      </c>
    </row>
    <row r="109" spans="1:10" ht="15.75" thickBot="1" x14ac:dyDescent="0.3">
      <c r="A109" s="127"/>
      <c r="B109" s="147" t="s">
        <v>229</v>
      </c>
      <c r="C109" s="112" t="s">
        <v>27</v>
      </c>
      <c r="D109" s="148" t="s">
        <v>241</v>
      </c>
      <c r="E109" s="148" t="s">
        <v>241</v>
      </c>
      <c r="F109" s="149" t="s">
        <v>6</v>
      </c>
      <c r="G109" s="149" t="s">
        <v>29</v>
      </c>
      <c r="H109" s="150"/>
      <c r="I109" s="151" t="s">
        <v>242</v>
      </c>
      <c r="J109" s="152" t="s">
        <v>45</v>
      </c>
    </row>
  </sheetData>
  <mergeCells count="3">
    <mergeCell ref="B74:J74"/>
    <mergeCell ref="B2:J2"/>
    <mergeCell ref="B14:J14"/>
  </mergeCells>
  <conditionalFormatting sqref="J3">
    <cfRule type="cellIs" dxfId="19" priority="21" operator="equal">
      <formula>"Waive"</formula>
    </cfRule>
    <cfRule type="cellIs" dxfId="18" priority="26" operator="equal">
      <formula>"On Track"</formula>
    </cfRule>
  </conditionalFormatting>
  <conditionalFormatting sqref="J3:J13 K46:K61 J62:J64 J67:J73 J15:J45">
    <cfRule type="cellIs" dxfId="17" priority="25" operator="equal">
      <formula>"On Track"</formula>
    </cfRule>
  </conditionalFormatting>
  <conditionalFormatting sqref="J79:J103">
    <cfRule type="cellIs" dxfId="16" priority="23" operator="equal">
      <formula>"On Track"</formula>
    </cfRule>
  </conditionalFormatting>
  <conditionalFormatting sqref="J104">
    <cfRule type="cellIs" dxfId="15" priority="15" operator="equal">
      <formula>"Waive"</formula>
    </cfRule>
    <cfRule type="cellIs" dxfId="14" priority="17" operator="equal">
      <formula>"On Track"</formula>
    </cfRule>
  </conditionalFormatting>
  <conditionalFormatting sqref="J104">
    <cfRule type="cellIs" dxfId="13" priority="16" operator="equal">
      <formula>"On Track"</formula>
    </cfRule>
  </conditionalFormatting>
  <conditionalFormatting sqref="J105">
    <cfRule type="cellIs" dxfId="12" priority="14" operator="equal">
      <formula>"On Track"</formula>
    </cfRule>
  </conditionalFormatting>
  <conditionalFormatting sqref="J107">
    <cfRule type="cellIs" dxfId="11" priority="13" operator="equal">
      <formula>"On Track"</formula>
    </cfRule>
  </conditionalFormatting>
  <conditionalFormatting sqref="J65">
    <cfRule type="cellIs" dxfId="10" priority="11" operator="equal">
      <formula>"On Track"</formula>
    </cfRule>
  </conditionalFormatting>
  <conditionalFormatting sqref="J109">
    <cfRule type="cellIs" dxfId="9" priority="10" operator="equal">
      <formula>"On Track"</formula>
    </cfRule>
  </conditionalFormatting>
  <conditionalFormatting sqref="J66">
    <cfRule type="cellIs" dxfId="8" priority="9" operator="equal">
      <formula>"On Track"</formula>
    </cfRule>
  </conditionalFormatting>
  <conditionalFormatting sqref="J106">
    <cfRule type="cellIs" dxfId="7" priority="8" operator="equal">
      <formula>"On Track"</formula>
    </cfRule>
  </conditionalFormatting>
  <conditionalFormatting sqref="J78">
    <cfRule type="cellIs" dxfId="6" priority="7" operator="equal">
      <formula>"On Track"</formula>
    </cfRule>
  </conditionalFormatting>
  <conditionalFormatting sqref="J75">
    <cfRule type="cellIs" dxfId="5" priority="4" operator="equal">
      <formula>"Waive"</formula>
    </cfRule>
    <cfRule type="cellIs" dxfId="4" priority="6" operator="equal">
      <formula>"On Track"</formula>
    </cfRule>
  </conditionalFormatting>
  <conditionalFormatting sqref="J75">
    <cfRule type="cellIs" dxfId="3" priority="5" operator="equal">
      <formula>"On Track"</formula>
    </cfRule>
  </conditionalFormatting>
  <conditionalFormatting sqref="J108">
    <cfRule type="cellIs" dxfId="2" priority="1" operator="equal">
      <formula>"Waive"</formula>
    </cfRule>
    <cfRule type="cellIs" dxfId="1" priority="3" operator="equal">
      <formula>"On Track"</formula>
    </cfRule>
  </conditionalFormatting>
  <conditionalFormatting sqref="J108">
    <cfRule type="cellIs" dxfId="0" priority="2" operator="equal">
      <formula>"On Track"</formula>
    </cfRule>
  </conditionalFormatting>
  <pageMargins left="0.7" right="0.7" top="0.75" bottom="0.75" header="0.3" footer="0.3"/>
  <pageSetup orientation="portrait" r:id="rId1"/>
  <ignoredErrors>
    <ignoredError sqref="D36:E36 D28:E28 D16:E16 D11:E11 D83:E83" twoDigitTextYear="1"/>
    <ignoredError sqref="D18 E8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8"/>
  <sheetViews>
    <sheetView workbookViewId="0">
      <selection activeCell="F30" sqref="F30"/>
    </sheetView>
  </sheetViews>
  <sheetFormatPr defaultRowHeight="15" x14ac:dyDescent="0.25"/>
  <cols>
    <col min="2" max="2" width="34.140625" bestFit="1" customWidth="1"/>
    <col min="3" max="3" width="4.140625" bestFit="1" customWidth="1"/>
    <col min="4" max="4" width="5.28515625" bestFit="1" customWidth="1"/>
    <col min="5" max="5" width="15.42578125" bestFit="1" customWidth="1"/>
    <col min="6" max="6" width="23.42578125" bestFit="1" customWidth="1"/>
    <col min="7" max="7" width="177.42578125" bestFit="1" customWidth="1"/>
  </cols>
  <sheetData>
    <row r="1" spans="2:7" ht="15.75" thickBot="1" x14ac:dyDescent="0.3"/>
    <row r="2" spans="2:7" x14ac:dyDescent="0.25">
      <c r="B2" s="156" t="s">
        <v>248</v>
      </c>
      <c r="C2" s="157"/>
      <c r="D2" s="157"/>
      <c r="E2" s="157"/>
      <c r="F2" s="157"/>
      <c r="G2" s="158"/>
    </row>
    <row r="3" spans="2:7" ht="15.75" thickBot="1" x14ac:dyDescent="0.3">
      <c r="B3" s="10" t="s">
        <v>249</v>
      </c>
      <c r="C3" s="11" t="s">
        <v>250</v>
      </c>
      <c r="D3" s="11" t="s">
        <v>251</v>
      </c>
      <c r="E3" s="11" t="s">
        <v>252</v>
      </c>
      <c r="F3" s="11" t="s">
        <v>253</v>
      </c>
      <c r="G3" s="12" t="s">
        <v>254</v>
      </c>
    </row>
    <row r="4" spans="2:7" x14ac:dyDescent="0.25">
      <c r="B4" s="13" t="s">
        <v>255</v>
      </c>
      <c r="C4" s="14" t="s">
        <v>256</v>
      </c>
      <c r="D4" s="14" t="s">
        <v>257</v>
      </c>
      <c r="E4" s="14" t="s">
        <v>256</v>
      </c>
      <c r="F4" s="14" t="s">
        <v>256</v>
      </c>
      <c r="G4" s="15" t="s">
        <v>258</v>
      </c>
    </row>
    <row r="5" spans="2:7" x14ac:dyDescent="0.25">
      <c r="B5" s="8" t="s">
        <v>259</v>
      </c>
      <c r="C5" s="3" t="s">
        <v>256</v>
      </c>
      <c r="D5" s="3" t="s">
        <v>257</v>
      </c>
      <c r="E5" s="3" t="s">
        <v>256</v>
      </c>
      <c r="F5" s="3" t="s">
        <v>257</v>
      </c>
      <c r="G5" s="4" t="s">
        <v>260</v>
      </c>
    </row>
    <row r="6" spans="2:7" x14ac:dyDescent="0.25">
      <c r="B6" s="8" t="s">
        <v>261</v>
      </c>
      <c r="C6" s="3" t="s">
        <v>256</v>
      </c>
      <c r="D6" s="3" t="s">
        <v>257</v>
      </c>
      <c r="E6" s="3" t="s">
        <v>257</v>
      </c>
      <c r="F6" s="3" t="s">
        <v>257</v>
      </c>
      <c r="G6" s="4" t="s">
        <v>262</v>
      </c>
    </row>
    <row r="7" spans="2:7" x14ac:dyDescent="0.25">
      <c r="B7" s="8" t="s">
        <v>263</v>
      </c>
      <c r="C7" s="3" t="s">
        <v>256</v>
      </c>
      <c r="D7" s="3" t="s">
        <v>257</v>
      </c>
      <c r="E7" s="3" t="s">
        <v>257</v>
      </c>
      <c r="F7" s="3" t="s">
        <v>257</v>
      </c>
      <c r="G7" s="4" t="s">
        <v>262</v>
      </c>
    </row>
    <row r="8" spans="2:7" x14ac:dyDescent="0.25">
      <c r="B8" s="8" t="s">
        <v>264</v>
      </c>
      <c r="C8" s="3" t="s">
        <v>256</v>
      </c>
      <c r="D8" s="3" t="s">
        <v>257</v>
      </c>
      <c r="E8" s="3" t="s">
        <v>257</v>
      </c>
      <c r="F8" s="3" t="s">
        <v>256</v>
      </c>
      <c r="G8" s="4" t="s">
        <v>265</v>
      </c>
    </row>
    <row r="9" spans="2:7" x14ac:dyDescent="0.25">
      <c r="B9" s="8" t="s">
        <v>266</v>
      </c>
      <c r="C9" s="3" t="s">
        <v>257</v>
      </c>
      <c r="D9" s="3" t="s">
        <v>257</v>
      </c>
      <c r="E9" s="3" t="s">
        <v>256</v>
      </c>
      <c r="F9" s="3" t="s">
        <v>256</v>
      </c>
      <c r="G9" s="4" t="s">
        <v>267</v>
      </c>
    </row>
    <row r="10" spans="2:7" x14ac:dyDescent="0.25">
      <c r="B10" s="8" t="s">
        <v>268</v>
      </c>
      <c r="C10" s="3" t="s">
        <v>256</v>
      </c>
      <c r="D10" s="3" t="s">
        <v>256</v>
      </c>
      <c r="E10" s="3" t="s">
        <v>256</v>
      </c>
      <c r="F10" s="3" t="s">
        <v>256</v>
      </c>
      <c r="G10" s="4" t="s">
        <v>269</v>
      </c>
    </row>
    <row r="11" spans="2:7" x14ac:dyDescent="0.25">
      <c r="B11" s="8" t="s">
        <v>270</v>
      </c>
      <c r="C11" s="3" t="s">
        <v>257</v>
      </c>
      <c r="D11" s="3" t="s">
        <v>257</v>
      </c>
      <c r="E11" s="3" t="s">
        <v>256</v>
      </c>
      <c r="F11" s="3" t="s">
        <v>256</v>
      </c>
      <c r="G11" s="4" t="s">
        <v>271</v>
      </c>
    </row>
    <row r="12" spans="2:7" x14ac:dyDescent="0.25">
      <c r="B12" s="8" t="s">
        <v>272</v>
      </c>
      <c r="C12" s="3" t="s">
        <v>256</v>
      </c>
      <c r="D12" s="3" t="s">
        <v>256</v>
      </c>
      <c r="E12" s="3" t="s">
        <v>257</v>
      </c>
      <c r="F12" s="3" t="s">
        <v>257</v>
      </c>
      <c r="G12" s="4" t="s">
        <v>273</v>
      </c>
    </row>
    <row r="13" spans="2:7" x14ac:dyDescent="0.25">
      <c r="B13" s="8" t="s">
        <v>274</v>
      </c>
      <c r="C13" s="3" t="s">
        <v>256</v>
      </c>
      <c r="D13" s="3" t="s">
        <v>257</v>
      </c>
      <c r="E13" s="3" t="s">
        <v>257</v>
      </c>
      <c r="F13" s="3" t="s">
        <v>257</v>
      </c>
      <c r="G13" s="4" t="s">
        <v>262</v>
      </c>
    </row>
    <row r="14" spans="2:7" x14ac:dyDescent="0.25">
      <c r="B14" s="8" t="s">
        <v>275</v>
      </c>
      <c r="C14" s="3" t="s">
        <v>256</v>
      </c>
      <c r="D14" s="3" t="s">
        <v>256</v>
      </c>
      <c r="E14" s="3" t="s">
        <v>256</v>
      </c>
      <c r="F14" s="3" t="s">
        <v>256</v>
      </c>
      <c r="G14" s="4" t="s">
        <v>276</v>
      </c>
    </row>
    <row r="15" spans="2:7" x14ac:dyDescent="0.25">
      <c r="B15" s="8" t="s">
        <v>277</v>
      </c>
      <c r="C15" s="3" t="s">
        <v>256</v>
      </c>
      <c r="D15" s="3" t="s">
        <v>256</v>
      </c>
      <c r="E15" s="3" t="s">
        <v>256</v>
      </c>
      <c r="F15" s="3" t="s">
        <v>256</v>
      </c>
      <c r="G15" s="4" t="s">
        <v>278</v>
      </c>
    </row>
    <row r="16" spans="2:7" x14ac:dyDescent="0.25">
      <c r="B16" s="8" t="s">
        <v>279</v>
      </c>
      <c r="C16" s="3" t="s">
        <v>256</v>
      </c>
      <c r="D16" s="3" t="s">
        <v>256</v>
      </c>
      <c r="E16" s="3" t="s">
        <v>256</v>
      </c>
      <c r="F16" s="3" t="s">
        <v>256</v>
      </c>
      <c r="G16" s="4" t="s">
        <v>278</v>
      </c>
    </row>
    <row r="17" spans="2:7" x14ac:dyDescent="0.25">
      <c r="B17" s="8" t="s">
        <v>280</v>
      </c>
      <c r="C17" s="3" t="s">
        <v>257</v>
      </c>
      <c r="D17" s="3" t="s">
        <v>257</v>
      </c>
      <c r="E17" s="3" t="s">
        <v>256</v>
      </c>
      <c r="F17" s="3" t="s">
        <v>256</v>
      </c>
      <c r="G17" s="4" t="s">
        <v>281</v>
      </c>
    </row>
    <row r="18" spans="2:7" ht="15.75" thickBot="1" x14ac:dyDescent="0.3">
      <c r="B18" s="9" t="s">
        <v>282</v>
      </c>
      <c r="C18" s="5" t="s">
        <v>257</v>
      </c>
      <c r="D18" s="5" t="s">
        <v>256</v>
      </c>
      <c r="E18" s="5" t="s">
        <v>256</v>
      </c>
      <c r="F18" s="5" t="s">
        <v>257</v>
      </c>
      <c r="G18" s="6" t="s">
        <v>283</v>
      </c>
    </row>
  </sheetData>
  <mergeCells count="1">
    <mergeCell ref="B2:G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71"/>
  <sheetViews>
    <sheetView topLeftCell="A45" zoomScaleNormal="100" workbookViewId="0">
      <selection activeCell="E73" sqref="E73"/>
    </sheetView>
  </sheetViews>
  <sheetFormatPr defaultRowHeight="15" x14ac:dyDescent="0.25"/>
  <cols>
    <col min="1" max="1" width="3.5703125" customWidth="1"/>
    <col min="2" max="2" width="11.140625" bestFit="1" customWidth="1"/>
    <col min="3" max="3" width="11.5703125" bestFit="1" customWidth="1"/>
    <col min="4" max="4" width="28.42578125" bestFit="1" customWidth="1"/>
    <col min="5" max="5" width="28" bestFit="1" customWidth="1"/>
    <col min="6" max="7" width="28.42578125" bestFit="1" customWidth="1"/>
    <col min="8" max="8" width="12.28515625" bestFit="1" customWidth="1"/>
    <col min="9" max="9" width="8.28515625" bestFit="1" customWidth="1"/>
    <col min="10" max="10" width="6.5703125" bestFit="1" customWidth="1"/>
    <col min="11" max="11" width="7" bestFit="1" customWidth="1"/>
    <col min="12" max="12" width="8.28515625" bestFit="1" customWidth="1"/>
    <col min="13" max="13" width="9.85546875" bestFit="1" customWidth="1"/>
    <col min="14" max="14" width="8.28515625" bestFit="1" customWidth="1"/>
    <col min="15" max="15" width="0" hidden="1" customWidth="1"/>
    <col min="16" max="16" width="58.140625" customWidth="1"/>
    <col min="17" max="17" width="127.7109375" bestFit="1" customWidth="1"/>
  </cols>
  <sheetData>
    <row r="1" spans="2:17" ht="15.75" thickBot="1" x14ac:dyDescent="0.3"/>
    <row r="2" spans="2:17" x14ac:dyDescent="0.25">
      <c r="B2" s="16"/>
      <c r="C2" s="16"/>
      <c r="D2" s="161" t="s">
        <v>284</v>
      </c>
      <c r="E2" s="161"/>
      <c r="F2" s="161"/>
      <c r="G2" s="161" t="s">
        <v>285</v>
      </c>
      <c r="H2" s="161"/>
      <c r="I2" s="161"/>
      <c r="J2" s="161" t="s">
        <v>286</v>
      </c>
      <c r="K2" s="161"/>
      <c r="L2" s="161"/>
      <c r="M2" s="161" t="s">
        <v>287</v>
      </c>
      <c r="N2" s="161"/>
      <c r="Q2" s="17" t="s">
        <v>288</v>
      </c>
    </row>
    <row r="3" spans="2:17" x14ac:dyDescent="0.25">
      <c r="B3" s="16" t="s">
        <v>326</v>
      </c>
      <c r="C3" s="16" t="s">
        <v>289</v>
      </c>
      <c r="D3" s="16" t="s">
        <v>290</v>
      </c>
      <c r="E3" s="16" t="s">
        <v>291</v>
      </c>
      <c r="F3" s="16" t="s">
        <v>292</v>
      </c>
      <c r="G3" s="16" t="s">
        <v>290</v>
      </c>
      <c r="H3" s="16" t="s">
        <v>291</v>
      </c>
      <c r="I3" s="16" t="s">
        <v>292</v>
      </c>
      <c r="J3" s="16" t="s">
        <v>290</v>
      </c>
      <c r="K3" s="16" t="s">
        <v>291</v>
      </c>
      <c r="L3" s="16" t="s">
        <v>292</v>
      </c>
      <c r="M3" s="16" t="s">
        <v>293</v>
      </c>
      <c r="N3" s="16" t="s">
        <v>292</v>
      </c>
      <c r="Q3" s="18" t="s">
        <v>294</v>
      </c>
    </row>
    <row r="4" spans="2:17" ht="15.75" thickBot="1" x14ac:dyDescent="0.3">
      <c r="B4" s="16" t="s">
        <v>295</v>
      </c>
      <c r="C4" s="19">
        <v>20</v>
      </c>
      <c r="D4" s="3">
        <v>15</v>
      </c>
      <c r="E4" s="3">
        <v>30</v>
      </c>
      <c r="F4" s="3" t="s">
        <v>2</v>
      </c>
      <c r="G4" s="3">
        <v>-15</v>
      </c>
      <c r="H4" s="3">
        <v>15</v>
      </c>
      <c r="I4" s="3" t="s">
        <v>16</v>
      </c>
      <c r="J4" s="3">
        <v>5</v>
      </c>
      <c r="K4" s="3">
        <v>60</v>
      </c>
      <c r="L4" s="3" t="s">
        <v>2</v>
      </c>
      <c r="M4" s="3">
        <v>2.5</v>
      </c>
      <c r="N4" s="3" t="s">
        <v>2</v>
      </c>
      <c r="Q4" s="20" t="s">
        <v>296</v>
      </c>
    </row>
    <row r="5" spans="2:17" x14ac:dyDescent="0.25">
      <c r="B5" s="16" t="s">
        <v>325</v>
      </c>
      <c r="C5" s="19">
        <v>5</v>
      </c>
      <c r="D5" s="3">
        <v>2.5</v>
      </c>
      <c r="E5" s="3">
        <v>5</v>
      </c>
      <c r="F5" s="3" t="s">
        <v>2</v>
      </c>
      <c r="G5" s="3">
        <v>-15</v>
      </c>
      <c r="H5" s="3">
        <v>15</v>
      </c>
      <c r="I5" s="3" t="s">
        <v>16</v>
      </c>
      <c r="J5" s="3">
        <v>1.25</v>
      </c>
      <c r="K5" s="3">
        <v>7.5</v>
      </c>
      <c r="L5" s="3" t="s">
        <v>2</v>
      </c>
      <c r="M5" s="3">
        <v>1.25</v>
      </c>
      <c r="N5" s="3" t="s">
        <v>2</v>
      </c>
      <c r="Q5" s="76"/>
    </row>
    <row r="6" spans="2:17" x14ac:dyDescent="0.25">
      <c r="B6" s="16" t="s">
        <v>297</v>
      </c>
      <c r="C6" s="19">
        <v>35</v>
      </c>
      <c r="D6" s="3">
        <v>20</v>
      </c>
      <c r="E6" s="3">
        <v>40</v>
      </c>
      <c r="F6" s="3" t="s">
        <v>2</v>
      </c>
      <c r="G6" s="3">
        <v>-15</v>
      </c>
      <c r="H6" s="3">
        <v>15</v>
      </c>
      <c r="I6" s="3" t="s">
        <v>16</v>
      </c>
      <c r="J6" s="3">
        <v>5</v>
      </c>
      <c r="K6" s="3">
        <v>60</v>
      </c>
      <c r="L6" s="3" t="s">
        <v>2</v>
      </c>
      <c r="M6" s="3">
        <v>2.5</v>
      </c>
      <c r="N6" s="3" t="s">
        <v>2</v>
      </c>
    </row>
    <row r="7" spans="2:17" x14ac:dyDescent="0.25">
      <c r="B7" s="16" t="s">
        <v>192</v>
      </c>
      <c r="C7" s="19">
        <v>25</v>
      </c>
      <c r="D7" s="3">
        <v>15</v>
      </c>
      <c r="E7" s="3">
        <v>30</v>
      </c>
      <c r="F7" s="3" t="s">
        <v>2</v>
      </c>
      <c r="G7" s="3">
        <v>-15</v>
      </c>
      <c r="H7" s="3">
        <v>15</v>
      </c>
      <c r="I7" s="3" t="s">
        <v>16</v>
      </c>
      <c r="J7" s="3">
        <v>5</v>
      </c>
      <c r="K7" s="3">
        <v>60</v>
      </c>
      <c r="L7" s="3" t="s">
        <v>2</v>
      </c>
      <c r="M7" s="3">
        <v>2.5</v>
      </c>
      <c r="N7" s="3" t="s">
        <v>2</v>
      </c>
    </row>
    <row r="8" spans="2:17" x14ac:dyDescent="0.25">
      <c r="B8" s="16" t="s">
        <v>298</v>
      </c>
      <c r="C8" s="19">
        <v>90</v>
      </c>
      <c r="D8" s="3">
        <v>100</v>
      </c>
      <c r="E8" s="3">
        <v>130</v>
      </c>
      <c r="F8" s="3" t="s">
        <v>2</v>
      </c>
      <c r="G8" s="3" t="s">
        <v>191</v>
      </c>
      <c r="H8" s="3" t="s">
        <v>191</v>
      </c>
      <c r="I8" s="3" t="s">
        <v>191</v>
      </c>
      <c r="J8" s="3">
        <v>5</v>
      </c>
      <c r="K8" s="3">
        <v>60</v>
      </c>
      <c r="L8" s="3" t="s">
        <v>2</v>
      </c>
      <c r="M8" s="3">
        <v>2.5</v>
      </c>
      <c r="N8" s="3" t="s">
        <v>2</v>
      </c>
    </row>
    <row r="9" spans="2:17" x14ac:dyDescent="0.25">
      <c r="B9" s="16" t="s">
        <v>299</v>
      </c>
      <c r="C9" s="19">
        <v>20</v>
      </c>
      <c r="D9" s="3" t="s">
        <v>191</v>
      </c>
      <c r="E9" s="3" t="s">
        <v>191</v>
      </c>
      <c r="F9" s="3" t="s">
        <v>2</v>
      </c>
      <c r="G9" s="3">
        <v>-15</v>
      </c>
      <c r="H9" s="3">
        <v>15</v>
      </c>
      <c r="I9" s="3" t="s">
        <v>16</v>
      </c>
      <c r="J9" s="3">
        <v>2.5</v>
      </c>
      <c r="K9" s="3">
        <v>10</v>
      </c>
      <c r="L9" s="3" t="s">
        <v>2</v>
      </c>
      <c r="M9" s="3">
        <v>2.5</v>
      </c>
      <c r="N9" s="3" t="s">
        <v>2</v>
      </c>
    </row>
    <row r="10" spans="2:17" x14ac:dyDescent="0.25">
      <c r="B10" s="21"/>
      <c r="C10" s="22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spans="2:17" ht="15.75" thickBot="1" x14ac:dyDescent="0.3">
      <c r="H11" s="21" t="s">
        <v>327</v>
      </c>
      <c r="I11" s="24"/>
    </row>
    <row r="12" spans="2:17" ht="15.75" thickBot="1" x14ac:dyDescent="0.3">
      <c r="B12" s="24"/>
      <c r="C12" s="25" t="s">
        <v>300</v>
      </c>
      <c r="D12" s="26" t="s">
        <v>301</v>
      </c>
      <c r="E12" s="26" t="s">
        <v>302</v>
      </c>
      <c r="F12" s="26" t="s">
        <v>303</v>
      </c>
      <c r="G12" s="27" t="s">
        <v>304</v>
      </c>
      <c r="H12" s="28" t="s">
        <v>288</v>
      </c>
      <c r="I12" s="23"/>
      <c r="Q12" s="159" t="s">
        <v>305</v>
      </c>
    </row>
    <row r="13" spans="2:17" x14ac:dyDescent="0.25">
      <c r="B13" s="24"/>
      <c r="C13" s="29" t="s">
        <v>13</v>
      </c>
      <c r="D13" s="30">
        <f>$C$4</f>
        <v>20</v>
      </c>
      <c r="E13" s="30">
        <f>$C$5*2</f>
        <v>10</v>
      </c>
      <c r="F13" s="30">
        <f>$C$5</f>
        <v>5</v>
      </c>
      <c r="G13" s="31"/>
      <c r="H13" s="32"/>
      <c r="I13" s="23"/>
      <c r="Q13" s="159"/>
    </row>
    <row r="14" spans="2:17" x14ac:dyDescent="0.25">
      <c r="B14" s="24"/>
      <c r="C14" s="33">
        <v>1</v>
      </c>
      <c r="D14" s="34">
        <v>1</v>
      </c>
      <c r="E14" s="34">
        <v>1</v>
      </c>
      <c r="F14" s="34">
        <v>1</v>
      </c>
      <c r="G14" s="35">
        <f>($D$13*$D14)+($E$13*$E14)+($F$13*$F14)</f>
        <v>35</v>
      </c>
      <c r="H14" s="36"/>
      <c r="I14" s="23"/>
      <c r="Q14" s="159"/>
    </row>
    <row r="15" spans="2:17" x14ac:dyDescent="0.25">
      <c r="B15" s="24"/>
      <c r="C15" s="33">
        <v>2</v>
      </c>
      <c r="D15" s="34">
        <v>1</v>
      </c>
      <c r="E15" s="34">
        <v>1</v>
      </c>
      <c r="F15" s="34">
        <v>0</v>
      </c>
      <c r="G15" s="35">
        <f>($D$13*$D15)+($E$13*$E15)+($F$13*$F15)</f>
        <v>30</v>
      </c>
      <c r="H15" s="36"/>
      <c r="I15" s="23"/>
      <c r="Q15" s="159"/>
    </row>
    <row r="16" spans="2:17" x14ac:dyDescent="0.25">
      <c r="B16" s="24"/>
      <c r="C16" s="8">
        <v>3</v>
      </c>
      <c r="D16" s="34">
        <v>1</v>
      </c>
      <c r="E16" s="34">
        <v>0</v>
      </c>
      <c r="F16" s="34">
        <v>1</v>
      </c>
      <c r="G16" s="35">
        <f>($D$13*$D16)+($E$13*$E16)+($F$13*$F16)</f>
        <v>25</v>
      </c>
      <c r="H16" s="36" t="s">
        <v>306</v>
      </c>
      <c r="I16" s="23"/>
      <c r="Q16" s="159"/>
    </row>
    <row r="17" spans="2:17" ht="15.75" thickBot="1" x14ac:dyDescent="0.3">
      <c r="B17" s="24"/>
      <c r="C17" s="37">
        <v>4</v>
      </c>
      <c r="D17" s="38">
        <v>1</v>
      </c>
      <c r="E17" s="38">
        <v>0</v>
      </c>
      <c r="F17" s="38">
        <v>0</v>
      </c>
      <c r="G17" s="39">
        <f>($D$13*$D17)+($E$13*$E17)+($F$13*$F17)</f>
        <v>20</v>
      </c>
      <c r="H17" s="40"/>
      <c r="I17" s="23"/>
      <c r="Q17" s="159"/>
    </row>
    <row r="18" spans="2:17" x14ac:dyDescent="0.25">
      <c r="B18" s="41"/>
      <c r="I18" s="41"/>
    </row>
    <row r="19" spans="2:17" hidden="1" x14ac:dyDescent="0.25">
      <c r="B19" s="24"/>
      <c r="C19" s="42" t="s">
        <v>300</v>
      </c>
      <c r="D19" s="26" t="s">
        <v>307</v>
      </c>
      <c r="E19" s="26" t="s">
        <v>302</v>
      </c>
      <c r="F19" s="26" t="s">
        <v>303</v>
      </c>
      <c r="G19" s="43" t="s">
        <v>308</v>
      </c>
      <c r="H19" s="44" t="s">
        <v>288</v>
      </c>
      <c r="I19" s="41"/>
      <c r="Q19" s="159" t="s">
        <v>309</v>
      </c>
    </row>
    <row r="20" spans="2:17" ht="15.75" hidden="1" thickBot="1" x14ac:dyDescent="0.3">
      <c r="B20" s="24"/>
      <c r="C20" s="45" t="s">
        <v>13</v>
      </c>
      <c r="D20" s="46">
        <f>$C$9</f>
        <v>20</v>
      </c>
      <c r="E20" s="46">
        <f>$C$9/2</f>
        <v>10</v>
      </c>
      <c r="F20" s="46">
        <f>$C$9/4</f>
        <v>5</v>
      </c>
      <c r="G20" s="47"/>
      <c r="H20" s="48"/>
      <c r="I20" s="41"/>
      <c r="Q20" s="159"/>
    </row>
    <row r="21" spans="2:17" hidden="1" x14ac:dyDescent="0.25">
      <c r="B21" s="24"/>
      <c r="C21" s="49">
        <v>1</v>
      </c>
      <c r="D21" s="50">
        <v>1</v>
      </c>
      <c r="E21" s="50">
        <v>1</v>
      </c>
      <c r="F21" s="50">
        <v>1</v>
      </c>
      <c r="G21" s="51">
        <f>($D$46*$D21)+($E$46*$E21)+($F$46*$F21)+$C$7</f>
        <v>60</v>
      </c>
      <c r="H21" s="52"/>
      <c r="I21" s="41"/>
      <c r="Q21" s="159"/>
    </row>
    <row r="22" spans="2:17" hidden="1" x14ac:dyDescent="0.25">
      <c r="B22" s="24"/>
      <c r="C22" s="33">
        <v>2</v>
      </c>
      <c r="D22" s="34">
        <v>1</v>
      </c>
      <c r="E22" s="34">
        <v>1</v>
      </c>
      <c r="F22" s="34">
        <v>0</v>
      </c>
      <c r="G22" s="53">
        <f>($D$46*$D22)+($E$46*$E22)+($F$46*$F22)+$C$7</f>
        <v>55</v>
      </c>
      <c r="H22" s="54"/>
      <c r="I22" s="41"/>
      <c r="Q22" s="159"/>
    </row>
    <row r="23" spans="2:17" hidden="1" x14ac:dyDescent="0.25">
      <c r="B23" s="24"/>
      <c r="C23" s="8">
        <v>3</v>
      </c>
      <c r="D23" s="34">
        <v>1</v>
      </c>
      <c r="E23" s="34">
        <v>0</v>
      </c>
      <c r="F23" s="34">
        <v>1</v>
      </c>
      <c r="G23" s="53">
        <f t="shared" ref="G23:G28" si="0">($D$46*$D23)+($E$46*$E23)+($F$46*$F23)+$C$7</f>
        <v>50</v>
      </c>
      <c r="H23" s="55"/>
      <c r="I23" s="41"/>
      <c r="Q23" s="159"/>
    </row>
    <row r="24" spans="2:17" hidden="1" x14ac:dyDescent="0.25">
      <c r="B24" s="24"/>
      <c r="C24" s="33">
        <v>4</v>
      </c>
      <c r="D24" s="34">
        <v>1</v>
      </c>
      <c r="E24" s="34">
        <v>0</v>
      </c>
      <c r="F24" s="34">
        <v>0</v>
      </c>
      <c r="G24" s="53">
        <f t="shared" si="0"/>
        <v>45</v>
      </c>
      <c r="H24" s="54">
        <v>1</v>
      </c>
      <c r="I24" s="41"/>
      <c r="Q24" s="159"/>
    </row>
    <row r="25" spans="2:17" hidden="1" x14ac:dyDescent="0.25">
      <c r="B25" s="24"/>
      <c r="C25" s="33">
        <v>5</v>
      </c>
      <c r="D25" s="34">
        <v>0</v>
      </c>
      <c r="E25" s="34">
        <v>1</v>
      </c>
      <c r="F25" s="34">
        <v>1</v>
      </c>
      <c r="G25" s="53">
        <f t="shared" si="0"/>
        <v>40</v>
      </c>
      <c r="H25" s="54">
        <v>2</v>
      </c>
      <c r="I25" s="41"/>
      <c r="Q25" s="159"/>
    </row>
    <row r="26" spans="2:17" hidden="1" x14ac:dyDescent="0.25">
      <c r="B26" s="24"/>
      <c r="C26" s="33">
        <v>6</v>
      </c>
      <c r="D26" s="34">
        <v>0</v>
      </c>
      <c r="E26" s="34">
        <v>1</v>
      </c>
      <c r="F26" s="34">
        <v>0</v>
      </c>
      <c r="G26" s="53">
        <f t="shared" si="0"/>
        <v>35</v>
      </c>
      <c r="H26" s="55">
        <v>3</v>
      </c>
      <c r="I26" s="41"/>
      <c r="Q26" s="159"/>
    </row>
    <row r="27" spans="2:17" hidden="1" x14ac:dyDescent="0.25">
      <c r="B27" s="24"/>
      <c r="C27" s="33">
        <v>7</v>
      </c>
      <c r="D27" s="3">
        <v>0</v>
      </c>
      <c r="E27" s="34">
        <v>0</v>
      </c>
      <c r="F27" s="34">
        <v>1</v>
      </c>
      <c r="G27" s="53">
        <f t="shared" si="0"/>
        <v>30</v>
      </c>
      <c r="H27" s="54">
        <v>4</v>
      </c>
      <c r="I27" s="41"/>
      <c r="Q27" s="159"/>
    </row>
    <row r="28" spans="2:17" ht="15.75" hidden="1" thickBot="1" x14ac:dyDescent="0.3">
      <c r="B28" s="24"/>
      <c r="C28" s="37">
        <v>8</v>
      </c>
      <c r="D28" s="5">
        <v>0</v>
      </c>
      <c r="E28" s="38">
        <v>0</v>
      </c>
      <c r="F28" s="38">
        <v>0</v>
      </c>
      <c r="G28" s="56">
        <f t="shared" si="0"/>
        <v>25</v>
      </c>
      <c r="H28" s="48"/>
      <c r="I28" s="41"/>
      <c r="Q28" s="159"/>
    </row>
    <row r="29" spans="2:17" x14ac:dyDescent="0.25">
      <c r="I29" s="41"/>
    </row>
    <row r="30" spans="2:17" x14ac:dyDescent="0.25">
      <c r="B30" s="24"/>
      <c r="C30" s="57"/>
      <c r="D30" s="58"/>
      <c r="E30" s="58"/>
      <c r="F30" s="58"/>
      <c r="G30" s="59" t="s">
        <v>310</v>
      </c>
      <c r="I30" s="41"/>
      <c r="Q30" s="159" t="s">
        <v>311</v>
      </c>
    </row>
    <row r="31" spans="2:17" x14ac:dyDescent="0.25">
      <c r="B31" s="24"/>
      <c r="C31" s="57"/>
      <c r="D31" s="58"/>
      <c r="E31" s="58"/>
      <c r="F31" s="58"/>
      <c r="G31" s="58"/>
      <c r="I31" s="41"/>
      <c r="Q31" s="159"/>
    </row>
    <row r="32" spans="2:17" x14ac:dyDescent="0.25">
      <c r="B32" s="24"/>
      <c r="C32" s="60"/>
      <c r="D32" s="61"/>
      <c r="E32" s="61"/>
      <c r="F32" s="61"/>
      <c r="G32" s="53">
        <f>$C$6+$C$7</f>
        <v>60</v>
      </c>
      <c r="I32" s="41"/>
      <c r="Q32" s="159"/>
    </row>
    <row r="33" spans="2:17" ht="15.75" thickBot="1" x14ac:dyDescent="0.3">
      <c r="I33" s="41"/>
    </row>
    <row r="34" spans="2:17" x14ac:dyDescent="0.25">
      <c r="B34" s="24"/>
      <c r="C34" s="62" t="s">
        <v>300</v>
      </c>
      <c r="D34" s="26" t="s">
        <v>307</v>
      </c>
      <c r="E34" s="26" t="s">
        <v>302</v>
      </c>
      <c r="F34" s="26" t="s">
        <v>303</v>
      </c>
      <c r="G34" s="63" t="s">
        <v>312</v>
      </c>
      <c r="H34" s="64" t="s">
        <v>288</v>
      </c>
      <c r="I34" s="41"/>
      <c r="Q34" s="159" t="s">
        <v>313</v>
      </c>
    </row>
    <row r="35" spans="2:17" ht="15.75" thickBot="1" x14ac:dyDescent="0.3">
      <c r="B35" s="24"/>
      <c r="C35" s="45" t="s">
        <v>13</v>
      </c>
      <c r="D35" s="46">
        <f>$C$9</f>
        <v>20</v>
      </c>
      <c r="E35" s="46">
        <f>$C$9/2</f>
        <v>10</v>
      </c>
      <c r="F35" s="46">
        <f>$C$9/4</f>
        <v>5</v>
      </c>
      <c r="G35" s="65"/>
      <c r="H35" s="77"/>
      <c r="I35" s="41"/>
      <c r="P35" t="s">
        <v>314</v>
      </c>
      <c r="Q35" s="159"/>
    </row>
    <row r="36" spans="2:17" x14ac:dyDescent="0.25">
      <c r="B36" s="24"/>
      <c r="C36" s="49">
        <v>1</v>
      </c>
      <c r="D36" s="50">
        <v>1</v>
      </c>
      <c r="E36" s="50">
        <v>1</v>
      </c>
      <c r="F36" s="50">
        <v>1</v>
      </c>
      <c r="G36" s="66">
        <f>($D$46*$D36)+($E$46*$E36)+($F$46*$F36)+$C$7</f>
        <v>60</v>
      </c>
      <c r="H36" s="78"/>
      <c r="I36" s="41"/>
      <c r="Q36" s="159"/>
    </row>
    <row r="37" spans="2:17" x14ac:dyDescent="0.25">
      <c r="B37" s="24"/>
      <c r="C37" s="33">
        <v>2</v>
      </c>
      <c r="D37" s="34">
        <v>1</v>
      </c>
      <c r="E37" s="34">
        <v>1</v>
      </c>
      <c r="F37" s="34">
        <v>0</v>
      </c>
      <c r="G37" s="35">
        <f>($D$46*$D37)+($E$46*$E37)+($F$46*$F37)+$C$7</f>
        <v>55</v>
      </c>
      <c r="H37" s="32"/>
      <c r="I37" s="41"/>
      <c r="Q37" s="159"/>
    </row>
    <row r="38" spans="2:17" x14ac:dyDescent="0.25">
      <c r="B38" s="24"/>
      <c r="C38" s="8">
        <v>3</v>
      </c>
      <c r="D38" s="34">
        <v>1</v>
      </c>
      <c r="E38" s="34">
        <v>0</v>
      </c>
      <c r="F38" s="34">
        <v>1</v>
      </c>
      <c r="G38" s="35">
        <f t="shared" ref="G38:G43" si="1">($D$46*$D38)+($E$46*$E38)+($F$46*$F38)+$C$7</f>
        <v>50</v>
      </c>
      <c r="H38" s="32"/>
      <c r="I38" s="41"/>
      <c r="Q38" s="159"/>
    </row>
    <row r="39" spans="2:17" x14ac:dyDescent="0.25">
      <c r="B39" s="24"/>
      <c r="C39" s="33">
        <v>4</v>
      </c>
      <c r="D39" s="34">
        <v>1</v>
      </c>
      <c r="E39" s="34">
        <v>0</v>
      </c>
      <c r="F39" s="34">
        <v>0</v>
      </c>
      <c r="G39" s="35">
        <f t="shared" si="1"/>
        <v>45</v>
      </c>
      <c r="H39" s="32"/>
      <c r="I39" s="41"/>
      <c r="J39" s="41"/>
      <c r="K39" s="41"/>
      <c r="L39" s="41"/>
      <c r="M39" s="41"/>
      <c r="N39" s="41"/>
      <c r="O39" s="41"/>
      <c r="P39" s="41"/>
      <c r="Q39" s="159"/>
    </row>
    <row r="40" spans="2:17" x14ac:dyDescent="0.25">
      <c r="B40" s="24"/>
      <c r="C40" s="33">
        <v>5</v>
      </c>
      <c r="D40" s="34">
        <v>0</v>
      </c>
      <c r="E40" s="34">
        <v>1</v>
      </c>
      <c r="F40" s="34">
        <v>1</v>
      </c>
      <c r="G40" s="35">
        <f t="shared" si="1"/>
        <v>40</v>
      </c>
      <c r="H40" s="36"/>
      <c r="I40" s="41"/>
      <c r="J40" s="41"/>
      <c r="K40" s="41"/>
      <c r="L40" s="41"/>
      <c r="M40" s="41"/>
      <c r="N40" s="41"/>
      <c r="O40" s="41"/>
      <c r="P40" s="41"/>
      <c r="Q40" s="159"/>
    </row>
    <row r="41" spans="2:17" x14ac:dyDescent="0.25">
      <c r="B41" s="24"/>
      <c r="C41" s="33">
        <v>6</v>
      </c>
      <c r="D41" s="34">
        <v>0</v>
      </c>
      <c r="E41" s="34">
        <v>1</v>
      </c>
      <c r="F41" s="34">
        <v>0</v>
      </c>
      <c r="G41" s="35">
        <f t="shared" si="1"/>
        <v>35</v>
      </c>
      <c r="H41" s="36"/>
      <c r="I41" s="22"/>
      <c r="J41" s="41"/>
      <c r="K41" s="41"/>
      <c r="L41" s="41"/>
      <c r="M41" s="41"/>
      <c r="N41" s="41"/>
      <c r="O41" s="41"/>
      <c r="P41" s="41"/>
      <c r="Q41" s="159"/>
    </row>
    <row r="42" spans="2:17" x14ac:dyDescent="0.25">
      <c r="B42" s="24"/>
      <c r="C42" s="33">
        <v>7</v>
      </c>
      <c r="D42" s="3">
        <v>0</v>
      </c>
      <c r="E42" s="34">
        <v>0</v>
      </c>
      <c r="F42" s="34">
        <v>1</v>
      </c>
      <c r="G42" s="35">
        <f t="shared" si="1"/>
        <v>30</v>
      </c>
      <c r="H42" s="36" t="s">
        <v>306</v>
      </c>
      <c r="I42" s="22"/>
      <c r="J42" s="41"/>
      <c r="K42" s="41"/>
      <c r="L42" s="41"/>
      <c r="M42" s="41"/>
      <c r="N42" s="41"/>
      <c r="O42" s="41"/>
      <c r="P42" s="41"/>
      <c r="Q42" s="159"/>
    </row>
    <row r="43" spans="2:17" ht="15.75" thickBot="1" x14ac:dyDescent="0.3">
      <c r="B43" s="24"/>
      <c r="C43" s="37">
        <v>8</v>
      </c>
      <c r="D43" s="5">
        <v>0</v>
      </c>
      <c r="E43" s="38">
        <v>0</v>
      </c>
      <c r="F43" s="38">
        <v>0</v>
      </c>
      <c r="G43" s="39">
        <f t="shared" si="1"/>
        <v>25</v>
      </c>
      <c r="H43" s="40"/>
      <c r="I43" s="41"/>
      <c r="J43" s="41"/>
      <c r="K43" s="41"/>
      <c r="L43" s="41"/>
      <c r="M43" s="41"/>
      <c r="N43" s="41"/>
      <c r="O43" s="41"/>
      <c r="P43" s="41"/>
      <c r="Q43" s="159"/>
    </row>
    <row r="44" spans="2:17" ht="15.75" thickBot="1" x14ac:dyDescent="0.3">
      <c r="H44" s="41"/>
      <c r="I44" s="41"/>
      <c r="J44" s="41"/>
      <c r="K44" s="41"/>
      <c r="L44" s="41"/>
      <c r="M44" s="41"/>
      <c r="N44" s="41"/>
      <c r="O44" s="41"/>
      <c r="P44" s="41"/>
    </row>
    <row r="45" spans="2:17" x14ac:dyDescent="0.25">
      <c r="C45" s="42" t="s">
        <v>300</v>
      </c>
      <c r="D45" s="26" t="s">
        <v>315</v>
      </c>
      <c r="E45" s="26" t="s">
        <v>316</v>
      </c>
      <c r="F45" s="26" t="s">
        <v>317</v>
      </c>
      <c r="G45" s="44" t="s">
        <v>318</v>
      </c>
      <c r="H45" s="28" t="s">
        <v>288</v>
      </c>
      <c r="I45" s="24"/>
      <c r="J45" s="41"/>
      <c r="K45" s="41"/>
      <c r="L45" s="41"/>
      <c r="M45" s="41"/>
      <c r="N45" s="41"/>
      <c r="O45" s="41"/>
      <c r="P45" s="41"/>
      <c r="Q45" s="160" t="s">
        <v>319</v>
      </c>
    </row>
    <row r="46" spans="2:17" ht="15.75" thickBot="1" x14ac:dyDescent="0.3">
      <c r="C46" s="45" t="s">
        <v>13</v>
      </c>
      <c r="D46" s="46">
        <f>$C$9</f>
        <v>20</v>
      </c>
      <c r="E46" s="46">
        <f>$C$9/2</f>
        <v>10</v>
      </c>
      <c r="F46" s="46">
        <f>$C$9/4</f>
        <v>5</v>
      </c>
      <c r="G46" s="65"/>
      <c r="H46" s="77"/>
      <c r="I46" s="41"/>
      <c r="J46" s="41"/>
      <c r="K46" s="41"/>
      <c r="L46" s="41"/>
      <c r="M46" s="41"/>
      <c r="N46" s="41"/>
      <c r="O46" s="41"/>
      <c r="P46" s="41"/>
      <c r="Q46" s="160"/>
    </row>
    <row r="47" spans="2:17" x14ac:dyDescent="0.25">
      <c r="C47" s="49">
        <v>1</v>
      </c>
      <c r="D47" s="50">
        <v>1</v>
      </c>
      <c r="E47" s="50">
        <v>1</v>
      </c>
      <c r="F47" s="50">
        <v>1</v>
      </c>
      <c r="G47" s="66">
        <f>($D$46*$D47)+($E$46*$E47)+($F$46*$F47)+$C$7</f>
        <v>60</v>
      </c>
      <c r="H47" s="79"/>
      <c r="I47" s="22"/>
      <c r="J47" s="41"/>
      <c r="K47" s="41"/>
      <c r="L47" s="41"/>
      <c r="M47" s="41"/>
      <c r="N47" s="41"/>
      <c r="O47" s="41"/>
      <c r="P47" s="41"/>
      <c r="Q47" s="160"/>
    </row>
    <row r="48" spans="2:17" x14ac:dyDescent="0.25">
      <c r="C48" s="33">
        <v>2</v>
      </c>
      <c r="D48" s="34">
        <v>1</v>
      </c>
      <c r="E48" s="34">
        <v>1</v>
      </c>
      <c r="F48" s="34">
        <v>0</v>
      </c>
      <c r="G48" s="35">
        <f>($D$46*$D48)+($E$46*$E48)+($F$46*$F48)+$C$7</f>
        <v>55</v>
      </c>
      <c r="H48" s="36"/>
      <c r="I48" s="22"/>
      <c r="J48" s="41"/>
      <c r="K48" s="41"/>
      <c r="L48" s="41"/>
      <c r="M48" s="41"/>
      <c r="N48" s="41"/>
      <c r="O48" s="41"/>
      <c r="P48" s="41"/>
      <c r="Q48" s="160"/>
    </row>
    <row r="49" spans="3:17" x14ac:dyDescent="0.25">
      <c r="C49" s="8">
        <v>3</v>
      </c>
      <c r="D49" s="34">
        <v>1</v>
      </c>
      <c r="E49" s="34">
        <v>0</v>
      </c>
      <c r="F49" s="34">
        <v>1</v>
      </c>
      <c r="G49" s="35">
        <f t="shared" ref="G49:G54" si="2">($D$46*$D49)+($E$46*$E49)+($F$46*$F49)+$C$7</f>
        <v>50</v>
      </c>
      <c r="H49" s="36"/>
      <c r="I49" s="22"/>
      <c r="J49" s="41"/>
      <c r="K49" s="41"/>
      <c r="L49" s="41"/>
      <c r="M49" s="41"/>
      <c r="N49" s="41"/>
      <c r="O49" s="41"/>
      <c r="P49" s="41"/>
      <c r="Q49" s="160"/>
    </row>
    <row r="50" spans="3:17" x14ac:dyDescent="0.25">
      <c r="C50" s="33">
        <v>4</v>
      </c>
      <c r="D50" s="34">
        <v>1</v>
      </c>
      <c r="E50" s="34">
        <v>0</v>
      </c>
      <c r="F50" s="34">
        <v>0</v>
      </c>
      <c r="G50" s="35">
        <f t="shared" si="2"/>
        <v>45</v>
      </c>
      <c r="H50" s="32"/>
      <c r="I50" s="22"/>
      <c r="J50" s="41"/>
      <c r="K50" s="41"/>
      <c r="L50" s="41"/>
      <c r="M50" s="41"/>
      <c r="N50" s="41"/>
      <c r="O50" s="41"/>
      <c r="P50" s="41"/>
      <c r="Q50" s="160"/>
    </row>
    <row r="51" spans="3:17" x14ac:dyDescent="0.25">
      <c r="C51" s="33">
        <v>5</v>
      </c>
      <c r="D51" s="34">
        <v>0</v>
      </c>
      <c r="E51" s="34">
        <v>1</v>
      </c>
      <c r="F51" s="34">
        <v>1</v>
      </c>
      <c r="G51" s="35">
        <f t="shared" si="2"/>
        <v>40</v>
      </c>
      <c r="H51" s="36"/>
      <c r="I51" s="22"/>
      <c r="J51" s="41"/>
      <c r="K51" s="41"/>
      <c r="L51" s="41"/>
      <c r="M51" s="41"/>
      <c r="N51" s="41"/>
      <c r="O51" s="41"/>
      <c r="P51" s="41"/>
      <c r="Q51" s="160"/>
    </row>
    <row r="52" spans="3:17" x14ac:dyDescent="0.25">
      <c r="C52" s="33">
        <v>6</v>
      </c>
      <c r="D52" s="34">
        <v>0</v>
      </c>
      <c r="E52" s="34">
        <v>1</v>
      </c>
      <c r="F52" s="34">
        <v>0</v>
      </c>
      <c r="G52" s="35">
        <f t="shared" si="2"/>
        <v>35</v>
      </c>
      <c r="H52" s="36"/>
      <c r="I52" s="22"/>
      <c r="J52" s="41"/>
      <c r="K52" s="41"/>
      <c r="L52" s="41"/>
      <c r="M52" s="41"/>
      <c r="N52" s="41"/>
      <c r="O52" s="41"/>
      <c r="P52" s="41"/>
      <c r="Q52" s="160"/>
    </row>
    <row r="53" spans="3:17" x14ac:dyDescent="0.25">
      <c r="C53" s="33">
        <v>7</v>
      </c>
      <c r="D53" s="3">
        <v>0</v>
      </c>
      <c r="E53" s="34">
        <v>0</v>
      </c>
      <c r="F53" s="34">
        <v>1</v>
      </c>
      <c r="G53" s="35">
        <f t="shared" si="2"/>
        <v>30</v>
      </c>
      <c r="H53" s="36" t="s">
        <v>306</v>
      </c>
      <c r="I53" s="67"/>
      <c r="J53" s="41"/>
      <c r="K53" s="41"/>
      <c r="L53" s="41"/>
      <c r="M53" s="41"/>
      <c r="N53" s="41"/>
      <c r="O53" s="41"/>
      <c r="P53" s="41"/>
      <c r="Q53" s="160"/>
    </row>
    <row r="54" spans="3:17" ht="15.75" thickBot="1" x14ac:dyDescent="0.3">
      <c r="C54" s="37">
        <v>8</v>
      </c>
      <c r="D54" s="5">
        <v>0</v>
      </c>
      <c r="E54" s="38">
        <v>0</v>
      </c>
      <c r="F54" s="38">
        <v>0</v>
      </c>
      <c r="G54" s="39">
        <f t="shared" si="2"/>
        <v>25</v>
      </c>
      <c r="H54" s="40"/>
      <c r="I54" s="41"/>
      <c r="J54" s="41"/>
      <c r="K54" s="41"/>
      <c r="L54" s="41"/>
      <c r="M54" s="41"/>
      <c r="N54" s="41"/>
      <c r="O54" s="41"/>
      <c r="P54" s="41"/>
      <c r="Q54" s="160"/>
    </row>
    <row r="55" spans="3:17" ht="15.75" thickBot="1" x14ac:dyDescent="0.3">
      <c r="C55" s="22"/>
      <c r="D55" s="68"/>
      <c r="E55" s="22"/>
      <c r="F55" s="22"/>
      <c r="G55" s="22"/>
      <c r="H55" s="22"/>
      <c r="I55" s="41"/>
      <c r="J55" s="41"/>
      <c r="K55" s="41"/>
      <c r="L55" s="41"/>
      <c r="M55" s="41"/>
      <c r="N55" s="41"/>
      <c r="O55" s="41"/>
      <c r="P55" s="41"/>
      <c r="Q55" s="69"/>
    </row>
    <row r="56" spans="3:17" x14ac:dyDescent="0.25">
      <c r="C56" s="42" t="s">
        <v>300</v>
      </c>
      <c r="D56" s="26" t="s">
        <v>315</v>
      </c>
      <c r="E56" s="26" t="s">
        <v>316</v>
      </c>
      <c r="F56" s="26" t="s">
        <v>317</v>
      </c>
      <c r="G56" s="80" t="s">
        <v>320</v>
      </c>
      <c r="H56" s="24"/>
      <c r="I56" s="41"/>
      <c r="J56" s="41"/>
      <c r="K56" s="41"/>
      <c r="L56" s="41"/>
      <c r="M56" s="41"/>
      <c r="N56" s="41"/>
      <c r="O56" s="41"/>
      <c r="P56" s="41"/>
      <c r="Q56" s="160" t="s">
        <v>321</v>
      </c>
    </row>
    <row r="57" spans="3:17" ht="15.75" thickBot="1" x14ac:dyDescent="0.3">
      <c r="C57" s="45" t="s">
        <v>13</v>
      </c>
      <c r="D57" s="46">
        <f>$C$9</f>
        <v>20</v>
      </c>
      <c r="E57" s="46">
        <f>$C$9/2</f>
        <v>10</v>
      </c>
      <c r="F57" s="46">
        <f>$C$9/4</f>
        <v>5</v>
      </c>
      <c r="G57" s="81"/>
      <c r="H57" s="41"/>
      <c r="I57" s="41"/>
      <c r="J57" s="41"/>
      <c r="K57" s="41"/>
      <c r="L57" s="41"/>
      <c r="M57" s="41"/>
      <c r="N57" s="41"/>
      <c r="O57" s="41"/>
      <c r="P57" s="41"/>
      <c r="Q57" s="160"/>
    </row>
    <row r="58" spans="3:17" ht="15.75" thickBot="1" x14ac:dyDescent="0.3">
      <c r="C58" s="70">
        <v>1</v>
      </c>
      <c r="D58" s="71">
        <v>1</v>
      </c>
      <c r="E58" s="72">
        <v>0</v>
      </c>
      <c r="F58" s="72">
        <v>1</v>
      </c>
      <c r="G58" s="82">
        <v>60</v>
      </c>
      <c r="H58" s="41"/>
      <c r="I58" s="41"/>
      <c r="J58" s="41"/>
      <c r="K58" s="41"/>
      <c r="L58" s="41"/>
      <c r="M58" s="41"/>
      <c r="N58" s="41"/>
      <c r="O58" s="41"/>
      <c r="P58" s="41"/>
      <c r="Q58" s="160"/>
    </row>
    <row r="59" spans="3:17" ht="15.75" thickBot="1" x14ac:dyDescent="0.3">
      <c r="D59" s="73"/>
      <c r="I59" s="41"/>
    </row>
    <row r="60" spans="3:17" x14ac:dyDescent="0.25">
      <c r="C60" s="42" t="s">
        <v>300</v>
      </c>
      <c r="D60" s="26" t="s">
        <v>315</v>
      </c>
      <c r="E60" s="26" t="s">
        <v>316</v>
      </c>
      <c r="F60" s="26" t="s">
        <v>317</v>
      </c>
      <c r="G60" s="44" t="s">
        <v>322</v>
      </c>
      <c r="H60" s="28" t="s">
        <v>323</v>
      </c>
      <c r="I60" s="41"/>
      <c r="Q60" s="159" t="s">
        <v>324</v>
      </c>
    </row>
    <row r="61" spans="3:17" x14ac:dyDescent="0.25">
      <c r="C61" s="74" t="s">
        <v>13</v>
      </c>
      <c r="D61" s="16">
        <f>$C$9*1</f>
        <v>20</v>
      </c>
      <c r="E61" s="16">
        <f>$C$9/2</f>
        <v>10</v>
      </c>
      <c r="F61" s="16">
        <f>$C$9/4</f>
        <v>5</v>
      </c>
      <c r="G61" s="75"/>
      <c r="H61" s="32"/>
      <c r="I61" s="41"/>
      <c r="Q61" s="159"/>
    </row>
    <row r="62" spans="3:17" x14ac:dyDescent="0.25">
      <c r="C62" s="33">
        <v>1</v>
      </c>
      <c r="D62" s="34">
        <v>1</v>
      </c>
      <c r="E62" s="34">
        <v>1</v>
      </c>
      <c r="F62" s="34">
        <v>1</v>
      </c>
      <c r="G62" s="35">
        <f>($D$61*$D62)+($E$61*$E62)+($F$61*$F62)+$C$8</f>
        <v>125</v>
      </c>
      <c r="H62" s="32"/>
      <c r="I62" s="41"/>
      <c r="Q62" s="159"/>
    </row>
    <row r="63" spans="3:17" x14ac:dyDescent="0.25">
      <c r="C63" s="33">
        <v>2</v>
      </c>
      <c r="D63" s="34">
        <v>1</v>
      </c>
      <c r="E63" s="34">
        <v>1</v>
      </c>
      <c r="F63" s="34">
        <v>0</v>
      </c>
      <c r="G63" s="35">
        <f t="shared" ref="G63:G69" si="3">($D$61*$D63)+($E$61*$E63)+($F$61*$F63)+$C$8</f>
        <v>120</v>
      </c>
      <c r="H63" s="36">
        <v>4</v>
      </c>
      <c r="I63" s="41"/>
      <c r="Q63" s="159"/>
    </row>
    <row r="64" spans="3:17" x14ac:dyDescent="0.25">
      <c r="C64" s="8">
        <v>3</v>
      </c>
      <c r="D64" s="34">
        <v>1</v>
      </c>
      <c r="E64" s="34">
        <v>0</v>
      </c>
      <c r="F64" s="34">
        <v>1</v>
      </c>
      <c r="G64" s="35">
        <f t="shared" si="3"/>
        <v>115</v>
      </c>
      <c r="H64" s="32"/>
      <c r="I64" s="41"/>
      <c r="Q64" s="159"/>
    </row>
    <row r="65" spans="2:17" x14ac:dyDescent="0.25">
      <c r="C65" s="33">
        <v>4</v>
      </c>
      <c r="D65" s="34">
        <v>1</v>
      </c>
      <c r="E65" s="34">
        <v>0</v>
      </c>
      <c r="F65" s="34">
        <v>0</v>
      </c>
      <c r="G65" s="35">
        <f t="shared" si="3"/>
        <v>110</v>
      </c>
      <c r="H65" s="36">
        <v>3</v>
      </c>
      <c r="I65" s="41"/>
      <c r="Q65" s="159"/>
    </row>
    <row r="66" spans="2:17" x14ac:dyDescent="0.25">
      <c r="C66" s="33">
        <v>5</v>
      </c>
      <c r="D66" s="34">
        <v>0</v>
      </c>
      <c r="E66" s="34">
        <v>1</v>
      </c>
      <c r="F66" s="34">
        <v>1</v>
      </c>
      <c r="G66" s="35">
        <f t="shared" si="3"/>
        <v>105</v>
      </c>
      <c r="H66" s="32"/>
      <c r="I66" s="41"/>
      <c r="Q66" s="159"/>
    </row>
    <row r="67" spans="2:17" x14ac:dyDescent="0.25">
      <c r="C67" s="33">
        <v>6</v>
      </c>
      <c r="D67" s="34">
        <v>0</v>
      </c>
      <c r="E67" s="34">
        <v>1</v>
      </c>
      <c r="F67" s="34">
        <v>0</v>
      </c>
      <c r="G67" s="35">
        <f t="shared" si="3"/>
        <v>100</v>
      </c>
      <c r="H67" s="36">
        <v>2</v>
      </c>
      <c r="I67" s="41"/>
      <c r="Q67" s="159"/>
    </row>
    <row r="68" spans="2:17" x14ac:dyDescent="0.25">
      <c r="B68" s="41"/>
      <c r="C68" s="33">
        <v>7</v>
      </c>
      <c r="D68" s="3">
        <v>0</v>
      </c>
      <c r="E68" s="34">
        <v>0</v>
      </c>
      <c r="F68" s="34">
        <v>1</v>
      </c>
      <c r="G68" s="35">
        <f t="shared" si="3"/>
        <v>95</v>
      </c>
      <c r="H68" s="32"/>
      <c r="I68" s="41"/>
      <c r="Q68" s="159"/>
    </row>
    <row r="69" spans="2:17" ht="15.75" thickBot="1" x14ac:dyDescent="0.3">
      <c r="B69" s="41"/>
      <c r="C69" s="37">
        <v>8</v>
      </c>
      <c r="D69" s="5">
        <v>0</v>
      </c>
      <c r="E69" s="38">
        <v>0</v>
      </c>
      <c r="F69" s="38">
        <v>0</v>
      </c>
      <c r="G69" s="39">
        <f t="shared" si="3"/>
        <v>90</v>
      </c>
      <c r="H69" s="40">
        <v>1</v>
      </c>
      <c r="I69" s="41"/>
      <c r="Q69" s="159"/>
    </row>
    <row r="70" spans="2:17" x14ac:dyDescent="0.25">
      <c r="B70" s="41"/>
      <c r="C70" s="41"/>
      <c r="D70" s="41"/>
      <c r="I70" s="41"/>
    </row>
    <row r="71" spans="2:17" x14ac:dyDescent="0.25">
      <c r="B71" s="41"/>
      <c r="C71" s="41"/>
      <c r="D71" s="41"/>
      <c r="I71" s="41"/>
    </row>
  </sheetData>
  <mergeCells count="11">
    <mergeCell ref="Q19:Q28"/>
    <mergeCell ref="D2:F2"/>
    <mergeCell ref="G2:I2"/>
    <mergeCell ref="J2:L2"/>
    <mergeCell ref="M2:N2"/>
    <mergeCell ref="Q12:Q17"/>
    <mergeCell ref="Q30:Q32"/>
    <mergeCell ref="Q34:Q43"/>
    <mergeCell ref="Q45:Q54"/>
    <mergeCell ref="Q56:Q58"/>
    <mergeCell ref="Q60:Q6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Placeholder Doc </vt:lpstr>
      <vt:lpstr>Regulator Cross Usage</vt:lpstr>
      <vt:lpstr>Current Mirror Calculator</vt:lpstr>
    </vt:vector>
  </TitlesOfParts>
  <Company>Intel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dmantega</dc:creator>
  <cp:lastModifiedBy>Pragyan, Ved</cp:lastModifiedBy>
  <dcterms:created xsi:type="dcterms:W3CDTF">2015-01-23T17:55:34Z</dcterms:created>
  <dcterms:modified xsi:type="dcterms:W3CDTF">2016-03-18T17:50:48Z</dcterms:modified>
</cp:coreProperties>
</file>