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DRAM/Custom DRAM/Disaggregation/"/>
    </mc:Choice>
  </mc:AlternateContent>
  <xr:revisionPtr revIDLastSave="4" documentId="8_{295999D7-C94C-A341-A41D-3F41551C6B40}" xr6:coauthVersionLast="47" xr6:coauthVersionMax="47" xr10:uidLastSave="{9020F13E-8910-E441-AE36-3030E95A93A1}"/>
  <bookViews>
    <workbookView xWindow="0" yWindow="520" windowWidth="28800" windowHeight="17500" xr2:uid="{02046D0D-1CEF-EC4B-B327-5FB8CB8C35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30" i="1" s="1"/>
  <c r="F34" i="1"/>
  <c r="F30" i="1"/>
  <c r="F36" i="1"/>
  <c r="D46" i="1"/>
  <c r="D39" i="1"/>
  <c r="D30" i="1" s="1"/>
  <c r="D35" i="1" s="1"/>
  <c r="D36" i="1"/>
  <c r="D29" i="1"/>
  <c r="D26" i="1"/>
  <c r="D13" i="1"/>
  <c r="D12" i="1"/>
  <c r="D33" i="1" s="1"/>
  <c r="D10" i="1"/>
  <c r="D15" i="1" s="1"/>
  <c r="D9" i="1"/>
  <c r="D8" i="1" s="1"/>
  <c r="E46" i="1"/>
  <c r="G45" i="1"/>
  <c r="G42" i="1" s="1"/>
  <c r="E36" i="1"/>
  <c r="G34" i="1"/>
  <c r="E34" i="1"/>
  <c r="G29" i="1"/>
  <c r="E29" i="1"/>
  <c r="G26" i="1"/>
  <c r="E26" i="1"/>
  <c r="G13" i="1"/>
  <c r="E13" i="1"/>
  <c r="G12" i="1"/>
  <c r="G33" i="1" s="1"/>
  <c r="E12" i="1"/>
  <c r="E33" i="1" s="1"/>
  <c r="G10" i="1"/>
  <c r="G15" i="1" s="1"/>
  <c r="F15" i="1"/>
  <c r="E10" i="1"/>
  <c r="E15" i="1" s="1"/>
  <c r="E19" i="1" s="1"/>
  <c r="G9" i="1"/>
  <c r="F18" i="1"/>
  <c r="E9" i="1"/>
  <c r="E8" i="1" s="1"/>
  <c r="F35" i="1" l="1"/>
  <c r="E35" i="1"/>
  <c r="E18" i="1"/>
  <c r="D18" i="1"/>
  <c r="D19" i="1"/>
  <c r="D17" i="1"/>
  <c r="D16" i="1"/>
  <c r="D20" i="1" s="1"/>
  <c r="G18" i="1"/>
  <c r="E16" i="1"/>
  <c r="E20" i="1" s="1"/>
  <c r="G36" i="1"/>
  <c r="G38" i="1" s="1"/>
  <c r="G39" i="1"/>
  <c r="G30" i="1" s="1"/>
  <c r="G35" i="1" s="1"/>
  <c r="F17" i="1"/>
  <c r="G19" i="1"/>
  <c r="G17" i="1"/>
  <c r="G16" i="1"/>
  <c r="G20" i="1" s="1"/>
  <c r="E17" i="1"/>
</calcChain>
</file>

<file path=xl/sharedStrings.xml><?xml version="1.0" encoding="utf-8"?>
<sst xmlns="http://schemas.openxmlformats.org/spreadsheetml/2006/main" count="233" uniqueCount="170">
  <si>
    <t>Technology Node</t>
  </si>
  <si>
    <t>nm</t>
  </si>
  <si>
    <t>1z LPDDR5</t>
  </si>
  <si>
    <t>1z (512)</t>
  </si>
  <si>
    <t xml:space="preserve">Critical Patterning </t>
  </si>
  <si>
    <t># of Critical Layer</t>
  </si>
  <si>
    <t># of Interconnect Layer</t>
  </si>
  <si>
    <t>Die</t>
  </si>
  <si>
    <t>Capacity</t>
  </si>
  <si>
    <t>Gb</t>
  </si>
  <si>
    <t>Footprint</t>
  </si>
  <si>
    <r>
      <t>mm</t>
    </r>
    <r>
      <rPr>
        <vertAlign val="superscript"/>
        <sz val="12"/>
        <color theme="1"/>
        <rFont val="Calibri (Body)"/>
      </rPr>
      <t>2</t>
    </r>
  </si>
  <si>
    <t>Density</t>
  </si>
  <si>
    <r>
      <t>Mb/mm</t>
    </r>
    <r>
      <rPr>
        <vertAlign val="superscript"/>
        <sz val="12"/>
        <color theme="1"/>
        <rFont val="Calibri (Body)"/>
      </rPr>
      <t>2</t>
    </r>
  </si>
  <si>
    <t># of DQ / die</t>
  </si>
  <si>
    <t>pins</t>
  </si>
  <si>
    <t># of Channel /Die</t>
  </si>
  <si>
    <t>#</t>
  </si>
  <si>
    <t># of Bank / die</t>
  </si>
  <si>
    <t>Bank</t>
  </si>
  <si>
    <t># of Address</t>
  </si>
  <si>
    <t>Transfer Rate</t>
  </si>
  <si>
    <t>GTpS</t>
  </si>
  <si>
    <t>Bandwidth</t>
  </si>
  <si>
    <t>GB/s</t>
  </si>
  <si>
    <t>Bandwidth Density</t>
  </si>
  <si>
    <t>GB/s/GB</t>
  </si>
  <si>
    <t>Bandwidth Footprint Density</t>
  </si>
  <si>
    <r>
      <t>GB/s/mm</t>
    </r>
    <r>
      <rPr>
        <vertAlign val="superscript"/>
        <sz val="12"/>
        <color theme="1"/>
        <rFont val="Calibri (Body)"/>
      </rPr>
      <t>2</t>
    </r>
  </si>
  <si>
    <t>Pad Pitch estimate (+40 cmd/pwr)</t>
  </si>
  <si>
    <t>µm</t>
  </si>
  <si>
    <t>Max Power</t>
  </si>
  <si>
    <t>Watts</t>
  </si>
  <si>
    <t>Max Power Density</t>
  </si>
  <si>
    <t>Watts/GB</t>
  </si>
  <si>
    <t>Latency (Close page) 
: tRCD + tAA (ACT~RD + RD~ DATA</t>
  </si>
  <si>
    <t>ns</t>
  </si>
  <si>
    <t>Latency (Open page)
: tAA ( RD~ DATA)</t>
  </si>
  <si>
    <t>access latency / TCCD</t>
  </si>
  <si>
    <t>Channel</t>
  </si>
  <si>
    <t>Channel Capacity</t>
  </si>
  <si>
    <t>Mb/Channel</t>
  </si>
  <si>
    <t>DQ / Channel</t>
  </si>
  <si>
    <t># of Bank / Channel</t>
  </si>
  <si>
    <t>Bank/Channel</t>
  </si>
  <si>
    <t>BW/Channel</t>
  </si>
  <si>
    <t>GB/s/Channel</t>
  </si>
  <si>
    <t>Max Burst Length</t>
  </si>
  <si>
    <t>Bank, Partition</t>
  </si>
  <si>
    <t>Bank Capacity</t>
  </si>
  <si>
    <t>Mb/Bank</t>
  </si>
  <si>
    <t>DQ/Bank</t>
  </si>
  <si>
    <t>n</t>
  </si>
  <si>
    <t>Min. (Logical) Page Size</t>
  </si>
  <si>
    <t>bits</t>
  </si>
  <si>
    <t># Array/Bank</t>
  </si>
  <si>
    <t>Array/Bank</t>
  </si>
  <si>
    <t># of col of Mat/Tile (GBL)</t>
  </si>
  <si>
    <t># of Row of Mat/Tile (GWL)</t>
  </si>
  <si>
    <t>Physical Page Size</t>
  </si>
  <si>
    <t>Mat, Tile</t>
  </si>
  <si>
    <t>Array Capacity</t>
  </si>
  <si>
    <t>Mb/Array</t>
  </si>
  <si>
    <t># of SubArray/Array (deck)</t>
  </si>
  <si>
    <t>SubAry/Array</t>
  </si>
  <si>
    <t>SubArray (deck) Capacity</t>
  </si>
  <si>
    <t>Mb/SubArray</t>
  </si>
  <si>
    <t># of BL</t>
  </si>
  <si>
    <t>Col</t>
  </si>
  <si>
    <t># of WL</t>
  </si>
  <si>
    <t>row</t>
  </si>
  <si>
    <t>Cell Size</t>
  </si>
  <si>
    <r>
      <t>µm</t>
    </r>
    <r>
      <rPr>
        <vertAlign val="superscript"/>
        <sz val="12"/>
        <color theme="1"/>
        <rFont val="Calibri (Body)"/>
      </rPr>
      <t>2</t>
    </r>
  </si>
  <si>
    <t>Access Energy</t>
  </si>
  <si>
    <t>pJ/bit</t>
  </si>
  <si>
    <t>Aspect ratio</t>
  </si>
  <si>
    <t>in F2</t>
  </si>
  <si>
    <t>Cell Width</t>
  </si>
  <si>
    <t>Cell Height</t>
  </si>
  <si>
    <t>Active Pitch</t>
  </si>
  <si>
    <t>WL  Pitch</t>
  </si>
  <si>
    <t>BL Pitch</t>
  </si>
  <si>
    <t>Cell cap height</t>
  </si>
  <si>
    <t>Cell Type</t>
  </si>
  <si>
    <t>F2</t>
  </si>
  <si>
    <t>Storage Cap</t>
  </si>
  <si>
    <t>fF/cell</t>
  </si>
  <si>
    <t>Contact OGD</t>
  </si>
  <si>
    <t>Contact PGD</t>
  </si>
  <si>
    <t>Cell Cap</t>
  </si>
  <si>
    <t>aF/cell</t>
  </si>
  <si>
    <t>WL Res</t>
  </si>
  <si>
    <t>Ω/cell</t>
  </si>
  <si>
    <t>BL Res</t>
  </si>
  <si>
    <t>WL cap</t>
  </si>
  <si>
    <t>BL cap</t>
  </si>
  <si>
    <t>Allocation/pitches of metal layers</t>
  </si>
  <si>
    <r>
      <t>SA calc for match criteria C</t>
    </r>
    <r>
      <rPr>
        <vertAlign val="subscript"/>
        <sz val="12"/>
        <color theme="1"/>
        <rFont val="Calibri (Body)"/>
      </rPr>
      <t>in</t>
    </r>
  </si>
  <si>
    <t>fF/SA</t>
  </si>
  <si>
    <t>bits/WL</t>
  </si>
  <si>
    <t>bits/BL</t>
  </si>
  <si>
    <t>Cs/Cblp</t>
  </si>
  <si>
    <t>ratio</t>
  </si>
  <si>
    <t>SM</t>
  </si>
  <si>
    <t>mV</t>
  </si>
  <si>
    <t>calculated t_WL</t>
  </si>
  <si>
    <t>calculated t_BLeq</t>
  </si>
  <si>
    <t>calculated tRCD</t>
  </si>
  <si>
    <t>Area for CuA</t>
  </si>
  <si>
    <t>um2</t>
  </si>
  <si>
    <t>Rchannel @ Lg = 60nm</t>
  </si>
  <si>
    <t>ohm</t>
  </si>
  <si>
    <t>Rchannel @ Lg = 40nm</t>
  </si>
  <si>
    <t>Rchannel @ Lg = 20nm</t>
  </si>
  <si>
    <t>Z</t>
  </si>
  <si>
    <t>um</t>
  </si>
  <si>
    <t>Rcontact @ Lcon  27.5nm</t>
  </si>
  <si>
    <t>Rcontact @ Lcon  20nm</t>
  </si>
  <si>
    <t>Rcontact @ Lcon  15nm</t>
  </si>
  <si>
    <t>Idlin</t>
  </si>
  <si>
    <t>A</t>
  </si>
  <si>
    <t>SS @ Lg = 60nm</t>
  </si>
  <si>
    <t>mV/dec</t>
  </si>
  <si>
    <t>SS @ Lg = 40nm</t>
  </si>
  <si>
    <t>SS @ Lg = 20nm</t>
  </si>
  <si>
    <t>Rsheet @Lg = 60nm</t>
  </si>
  <si>
    <t>ohm/sq</t>
  </si>
  <si>
    <t>Rsheet @Lg = 40nm</t>
  </si>
  <si>
    <t>Rsheet @Lg = 20nm</t>
  </si>
  <si>
    <t>Doping /cm3</t>
  </si>
  <si>
    <t>/cm3</t>
  </si>
  <si>
    <t>Doping /cm2</t>
  </si>
  <si>
    <t>/cm2</t>
  </si>
  <si>
    <t>ADM thickness</t>
  </si>
  <si>
    <t>cm</t>
  </si>
  <si>
    <t>Leakage @Vg = -0.4</t>
  </si>
  <si>
    <t>A/bit</t>
  </si>
  <si>
    <t>Vt_cc @1e-9 A/um</t>
  </si>
  <si>
    <t>V</t>
  </si>
  <si>
    <t>V_WL_OFF</t>
  </si>
  <si>
    <t>Energy</t>
  </si>
  <si>
    <t>Vt for Ion</t>
  </si>
  <si>
    <t>Schottky knee voltage</t>
  </si>
  <si>
    <t>Vg</t>
  </si>
  <si>
    <t>read 1</t>
  </si>
  <si>
    <t>Vs</t>
  </si>
  <si>
    <t>Vgs</t>
  </si>
  <si>
    <t>Vd</t>
  </si>
  <si>
    <t>Vds</t>
  </si>
  <si>
    <t>Vtgm</t>
  </si>
  <si>
    <t>Vgs-Vt</t>
  </si>
  <si>
    <t>Vgs-Vt vs Vds</t>
  </si>
  <si>
    <t>read 0</t>
  </si>
  <si>
    <t>HBM3</t>
  </si>
  <si>
    <t>Hynix 1z</t>
  </si>
  <si>
    <t>LPDDR5</t>
  </si>
  <si>
    <t>2Gb Macro</t>
  </si>
  <si>
    <t>JEDEC R.95</t>
  </si>
  <si>
    <t>n/a</t>
  </si>
  <si>
    <t>uptp 1024</t>
  </si>
  <si>
    <t>upto 16</t>
  </si>
  <si>
    <t>4.8~6.4</t>
  </si>
  <si>
    <t>16~768</t>
  </si>
  <si>
    <t>2.5~4.0</t>
  </si>
  <si>
    <t>max. 205</t>
  </si>
  <si>
    <t>2K~32K</t>
  </si>
  <si>
    <t>16, 32, 48</t>
  </si>
  <si>
    <t>38.4~51.2</t>
  </si>
  <si>
    <t>n/s</t>
  </si>
  <si>
    <t>see spec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</si>
</sst>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0" fillId="0" borderId="0" xfId="1" applyNumberFormat="1" applyFont="1" applyAlignment="1">
      <alignment horizontal="center" vertical="center"/>
    </xf>
    <xf numFmtId="11" fontId="0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0" fontId="0" fillId="0" borderId="5" xfId="0" applyBorder="1" applyAlignment="1">
      <alignment vertical="center" wrapText="1"/>
    </xf>
    <xf numFmtId="2" fontId="0" fillId="0" borderId="6" xfId="0" applyNumberFormat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2" fontId="0" fillId="2" borderId="6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wrapText="1"/>
    </xf>
    <xf numFmtId="0" fontId="0" fillId="0" borderId="5" xfId="0" applyBorder="1" applyAlignment="1">
      <alignment horizontal="center" vertical="center" textRotation="90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BB58-F261-9248-91E3-4399345BBB85}">
  <dimension ref="A1:G115"/>
  <sheetViews>
    <sheetView tabSelected="1" topLeftCell="A31" zoomScale="200" zoomScaleNormal="200" workbookViewId="0">
      <selection activeCell="D38" sqref="D38"/>
    </sheetView>
  </sheetViews>
  <sheetFormatPr baseColWidth="10" defaultColWidth="10.83203125" defaultRowHeight="16" outlineLevelRow="1" x14ac:dyDescent="0.2"/>
  <cols>
    <col min="1" max="1" width="6.83203125" style="1" customWidth="1"/>
    <col min="2" max="2" width="29.6640625" style="2" bestFit="1" customWidth="1"/>
    <col min="3" max="3" width="12.6640625" style="3" bestFit="1" customWidth="1"/>
    <col min="4" max="7" width="13.33203125" style="4" customWidth="1"/>
    <col min="8" max="16384" width="10.83203125" style="5"/>
  </cols>
  <sheetData>
    <row r="1" spans="1:7" customFormat="1" ht="17" x14ac:dyDescent="0.2">
      <c r="A1" s="23"/>
      <c r="B1" s="24"/>
      <c r="C1" s="25"/>
      <c r="D1" s="26" t="s">
        <v>155</v>
      </c>
      <c r="E1" s="39" t="s">
        <v>153</v>
      </c>
      <c r="F1" s="39"/>
      <c r="G1" s="27" t="s">
        <v>156</v>
      </c>
    </row>
    <row r="2" spans="1:7" x14ac:dyDescent="0.2">
      <c r="A2" s="28"/>
      <c r="B2" s="11" t="s">
        <v>0</v>
      </c>
      <c r="C2" s="12" t="s">
        <v>1</v>
      </c>
      <c r="D2" s="13" t="s">
        <v>2</v>
      </c>
      <c r="E2" s="13" t="s">
        <v>154</v>
      </c>
      <c r="F2" s="13" t="s">
        <v>157</v>
      </c>
      <c r="G2" s="29" t="s">
        <v>3</v>
      </c>
    </row>
    <row r="3" spans="1:7" outlineLevel="1" x14ac:dyDescent="0.2">
      <c r="A3" s="28"/>
      <c r="B3" s="11" t="s">
        <v>4</v>
      </c>
      <c r="C3" s="12"/>
      <c r="D3" s="13"/>
      <c r="E3" s="13"/>
      <c r="F3" s="13"/>
      <c r="G3" s="29"/>
    </row>
    <row r="4" spans="1:7" outlineLevel="1" x14ac:dyDescent="0.2">
      <c r="A4" s="28"/>
      <c r="B4" s="11" t="s">
        <v>5</v>
      </c>
      <c r="C4" s="12"/>
      <c r="D4" s="13"/>
      <c r="E4" s="13"/>
      <c r="F4" s="13"/>
      <c r="G4" s="29"/>
    </row>
    <row r="5" spans="1:7" outlineLevel="1" x14ac:dyDescent="0.2">
      <c r="A5" s="28"/>
      <c r="B5" s="11" t="s">
        <v>6</v>
      </c>
      <c r="C5" s="12"/>
      <c r="D5" s="13"/>
      <c r="E5" s="13"/>
      <c r="F5" s="13"/>
      <c r="G5" s="29"/>
    </row>
    <row r="6" spans="1:7" s="6" customFormat="1" ht="5" customHeight="1" x14ac:dyDescent="0.2">
      <c r="A6" s="30"/>
      <c r="B6" s="14"/>
      <c r="C6" s="15"/>
      <c r="D6" s="16"/>
      <c r="E6" s="16"/>
      <c r="F6" s="16"/>
      <c r="G6" s="31"/>
    </row>
    <row r="7" spans="1:7" ht="16" customHeight="1" x14ac:dyDescent="0.2">
      <c r="A7" s="40" t="s">
        <v>7</v>
      </c>
      <c r="B7" s="17" t="s">
        <v>8</v>
      </c>
      <c r="C7" s="12" t="s">
        <v>9</v>
      </c>
      <c r="D7" s="13">
        <v>16</v>
      </c>
      <c r="E7" s="13">
        <v>16</v>
      </c>
      <c r="F7" s="13">
        <v>16</v>
      </c>
      <c r="G7" s="29">
        <v>2</v>
      </c>
    </row>
    <row r="8" spans="1:7" ht="19" x14ac:dyDescent="0.2">
      <c r="A8" s="40"/>
      <c r="B8" s="17" t="s">
        <v>10</v>
      </c>
      <c r="C8" s="12" t="s">
        <v>11</v>
      </c>
      <c r="D8" s="13">
        <f>D7*1024/D9</f>
        <v>60.717462199822123</v>
      </c>
      <c r="E8" s="13">
        <f>E7*1024/E9</f>
        <v>115.0561797752809</v>
      </c>
      <c r="F8" s="13" t="s">
        <v>158</v>
      </c>
      <c r="G8" s="29">
        <v>16.07</v>
      </c>
    </row>
    <row r="9" spans="1:7" ht="19" customHeight="1" x14ac:dyDescent="0.2">
      <c r="A9" s="40"/>
      <c r="B9" s="11" t="s">
        <v>12</v>
      </c>
      <c r="C9" s="12" t="s">
        <v>13</v>
      </c>
      <c r="D9" s="18">
        <f>33.73*8</f>
        <v>269.83999999999997</v>
      </c>
      <c r="E9" s="18">
        <f>17.8*8</f>
        <v>142.4</v>
      </c>
      <c r="F9" s="18" t="s">
        <v>158</v>
      </c>
      <c r="G9" s="32">
        <f>G7/G8*1024</f>
        <v>127.44243932794026</v>
      </c>
    </row>
    <row r="10" spans="1:7" ht="16" customHeight="1" x14ac:dyDescent="0.2">
      <c r="A10" s="40"/>
      <c r="B10" s="11" t="s">
        <v>14</v>
      </c>
      <c r="C10" s="12" t="s">
        <v>15</v>
      </c>
      <c r="D10" s="18">
        <f>D27*D11</f>
        <v>16</v>
      </c>
      <c r="E10" s="18">
        <f>E27*E11</f>
        <v>256</v>
      </c>
      <c r="F10" s="18" t="s">
        <v>159</v>
      </c>
      <c r="G10" s="32">
        <f>G27*G11</f>
        <v>4096</v>
      </c>
    </row>
    <row r="11" spans="1:7" x14ac:dyDescent="0.2">
      <c r="A11" s="40"/>
      <c r="B11" s="17" t="s">
        <v>16</v>
      </c>
      <c r="C11" s="12" t="s">
        <v>17</v>
      </c>
      <c r="D11" s="18">
        <v>1</v>
      </c>
      <c r="E11" s="18">
        <v>4</v>
      </c>
      <c r="F11" s="18" t="s">
        <v>160</v>
      </c>
      <c r="G11" s="32">
        <v>8</v>
      </c>
    </row>
    <row r="12" spans="1:7" outlineLevel="1" x14ac:dyDescent="0.2">
      <c r="A12" s="40"/>
      <c r="B12" s="11" t="s">
        <v>18</v>
      </c>
      <c r="C12" s="12" t="s">
        <v>19</v>
      </c>
      <c r="D12" s="18">
        <f>D28*D11</f>
        <v>16</v>
      </c>
      <c r="E12" s="18">
        <f>E28*E11</f>
        <v>64</v>
      </c>
      <c r="F12" s="18" t="s">
        <v>162</v>
      </c>
      <c r="G12" s="32">
        <f>G28*G11</f>
        <v>64</v>
      </c>
    </row>
    <row r="13" spans="1:7" ht="16" customHeight="1" outlineLevel="1" x14ac:dyDescent="0.2">
      <c r="A13" s="40"/>
      <c r="B13" s="11" t="s">
        <v>20</v>
      </c>
      <c r="C13" s="12" t="s">
        <v>15</v>
      </c>
      <c r="D13" s="18">
        <f>LOG(2*2^30/D27,2)</f>
        <v>27</v>
      </c>
      <c r="E13" s="18">
        <f>LOG(2*2^30/E27,2)</f>
        <v>25</v>
      </c>
      <c r="F13" s="18"/>
      <c r="G13" s="32">
        <f>LOG(2*2^30/G27,2)</f>
        <v>22</v>
      </c>
    </row>
    <row r="14" spans="1:7" x14ac:dyDescent="0.2">
      <c r="A14" s="40"/>
      <c r="B14" s="17" t="s">
        <v>21</v>
      </c>
      <c r="C14" s="12" t="s">
        <v>22</v>
      </c>
      <c r="D14" s="13">
        <v>6.4</v>
      </c>
      <c r="E14" s="13">
        <v>6.4</v>
      </c>
      <c r="F14" s="13" t="s">
        <v>161</v>
      </c>
      <c r="G14" s="29">
        <v>0.25</v>
      </c>
    </row>
    <row r="15" spans="1:7" ht="16" customHeight="1" outlineLevel="1" x14ac:dyDescent="0.2">
      <c r="A15" s="40"/>
      <c r="B15" s="11" t="s">
        <v>23</v>
      </c>
      <c r="C15" s="12" t="s">
        <v>24</v>
      </c>
      <c r="D15" s="19">
        <f>D14*D10/8</f>
        <v>12.8</v>
      </c>
      <c r="E15" s="18">
        <f>E14*E10/8</f>
        <v>204.8</v>
      </c>
      <c r="F15" s="19" t="e">
        <f>F14*F10/8</f>
        <v>#VALUE!</v>
      </c>
      <c r="G15" s="32">
        <f>G14*G10/8</f>
        <v>128</v>
      </c>
    </row>
    <row r="16" spans="1:7" ht="16" customHeight="1" x14ac:dyDescent="0.2">
      <c r="A16" s="40"/>
      <c r="B16" s="11" t="s">
        <v>25</v>
      </c>
      <c r="C16" s="12" t="s">
        <v>26</v>
      </c>
      <c r="D16" s="19">
        <f>D15/(D7/8)</f>
        <v>6.4</v>
      </c>
      <c r="E16" s="18">
        <f>E15/(E7/8)</f>
        <v>102.4</v>
      </c>
      <c r="F16" s="18" t="s">
        <v>164</v>
      </c>
      <c r="G16" s="32">
        <f>G15/(G7/8)</f>
        <v>512</v>
      </c>
    </row>
    <row r="17" spans="1:7" ht="19" customHeight="1" outlineLevel="1" x14ac:dyDescent="0.2">
      <c r="A17" s="40"/>
      <c r="B17" s="11" t="s">
        <v>27</v>
      </c>
      <c r="C17" s="12" t="s">
        <v>28</v>
      </c>
      <c r="D17" s="13">
        <f>D15/D8</f>
        <v>0.21081249999999999</v>
      </c>
      <c r="E17" s="13">
        <f>E15/E8</f>
        <v>1.7800000000000002</v>
      </c>
      <c r="F17" s="13" t="e">
        <f>F15/F8</f>
        <v>#VALUE!</v>
      </c>
      <c r="G17" s="29">
        <f>G15/G8</f>
        <v>7.9651524579962665</v>
      </c>
    </row>
    <row r="18" spans="1:7" ht="19" customHeight="1" outlineLevel="1" x14ac:dyDescent="0.2">
      <c r="A18" s="40"/>
      <c r="B18" s="11" t="s">
        <v>29</v>
      </c>
      <c r="C18" s="12" t="s">
        <v>30</v>
      </c>
      <c r="D18" s="18">
        <f>SQRT(D8/(D10+D13+40))*10^3</f>
        <v>855.29859648808224</v>
      </c>
      <c r="E18" s="18">
        <f>SQRT(E8/(E10+E13+40))*10^3</f>
        <v>598.69062677618399</v>
      </c>
      <c r="F18" s="18" t="e">
        <f>SQRT(F8/(F10+F13+40))*10^3</f>
        <v>#VALUE!</v>
      </c>
      <c r="G18" s="32">
        <f>SQRT(G8/(G10+G13+40))*10^3</f>
        <v>62.167828213947317</v>
      </c>
    </row>
    <row r="19" spans="1:7" ht="19" customHeight="1" x14ac:dyDescent="0.2">
      <c r="A19" s="40"/>
      <c r="B19" s="11" t="s">
        <v>31</v>
      </c>
      <c r="C19" s="12" t="s">
        <v>32</v>
      </c>
      <c r="D19" s="20">
        <f>D50*10^-12*D15*10^9*8</f>
        <v>0.53248000000000006</v>
      </c>
      <c r="E19" s="20">
        <f>E50*10^-12*E15*10^9*8</f>
        <v>4.9152000000000005</v>
      </c>
      <c r="F19" s="20"/>
      <c r="G19" s="33">
        <f>G50*10^-12*G15*10^9*8</f>
        <v>1.536</v>
      </c>
    </row>
    <row r="20" spans="1:7" ht="19" customHeight="1" x14ac:dyDescent="0.2">
      <c r="A20" s="40"/>
      <c r="B20" s="11" t="s">
        <v>33</v>
      </c>
      <c r="C20" s="12" t="s">
        <v>34</v>
      </c>
      <c r="D20" s="20">
        <f>D50*10^-12*D16*10^9*8</f>
        <v>0.26624000000000003</v>
      </c>
      <c r="E20" s="20">
        <f>E50*10^-12*E16*10^9*8</f>
        <v>2.4576000000000002</v>
      </c>
      <c r="F20" s="20"/>
      <c r="G20" s="33">
        <f>G50*10^-12*G16*10^9*8</f>
        <v>6.1440000000000001</v>
      </c>
    </row>
    <row r="21" spans="1:7" ht="34" x14ac:dyDescent="0.2">
      <c r="A21" s="40"/>
      <c r="B21" s="21" t="s">
        <v>35</v>
      </c>
      <c r="C21" s="12" t="s">
        <v>36</v>
      </c>
      <c r="D21" s="13">
        <v>40</v>
      </c>
      <c r="E21" s="13">
        <v>48</v>
      </c>
      <c r="F21" s="13"/>
      <c r="G21" s="29">
        <v>19.8</v>
      </c>
    </row>
    <row r="22" spans="1:7" ht="34" x14ac:dyDescent="0.2">
      <c r="A22" s="40"/>
      <c r="B22" s="21" t="s">
        <v>37</v>
      </c>
      <c r="C22" s="12" t="s">
        <v>36</v>
      </c>
      <c r="D22" s="13">
        <v>25</v>
      </c>
      <c r="E22" s="13">
        <v>31</v>
      </c>
      <c r="F22" s="13"/>
      <c r="G22" s="29">
        <v>15</v>
      </c>
    </row>
    <row r="23" spans="1:7" x14ac:dyDescent="0.2">
      <c r="A23" s="40"/>
      <c r="B23" s="17" t="s">
        <v>38</v>
      </c>
      <c r="C23" s="12" t="s">
        <v>36</v>
      </c>
      <c r="D23" s="13">
        <v>2.5</v>
      </c>
      <c r="E23" s="13">
        <v>2.5</v>
      </c>
      <c r="F23" s="13" t="s">
        <v>163</v>
      </c>
      <c r="G23" s="29">
        <v>4</v>
      </c>
    </row>
    <row r="24" spans="1:7" ht="16" customHeight="1" outlineLevel="1" x14ac:dyDescent="0.2">
      <c r="A24" s="40"/>
      <c r="B24" s="11"/>
      <c r="C24" s="12"/>
      <c r="D24" s="13"/>
      <c r="E24" s="13"/>
      <c r="F24" s="13"/>
      <c r="G24" s="29"/>
    </row>
    <row r="25" spans="1:7" s="6" customFormat="1" ht="6" customHeight="1" x14ac:dyDescent="0.2">
      <c r="A25" s="30"/>
      <c r="B25" s="14"/>
      <c r="C25" s="15"/>
      <c r="D25" s="16"/>
      <c r="E25" s="16"/>
      <c r="F25" s="16"/>
      <c r="G25" s="31"/>
    </row>
    <row r="26" spans="1:7" ht="16" customHeight="1" x14ac:dyDescent="0.2">
      <c r="A26" s="40" t="s">
        <v>39</v>
      </c>
      <c r="B26" s="11" t="s">
        <v>40</v>
      </c>
      <c r="C26" s="12" t="s">
        <v>41</v>
      </c>
      <c r="D26" s="18">
        <f>D7/D11*1024</f>
        <v>16384</v>
      </c>
      <c r="E26" s="18">
        <f>E7/E11*1024</f>
        <v>4096</v>
      </c>
      <c r="F26" s="18" t="s">
        <v>165</v>
      </c>
      <c r="G26" s="32">
        <f>G7/G11*1024</f>
        <v>256</v>
      </c>
    </row>
    <row r="27" spans="1:7" ht="16" customHeight="1" x14ac:dyDescent="0.2">
      <c r="A27" s="40"/>
      <c r="B27" s="17" t="s">
        <v>42</v>
      </c>
      <c r="C27" s="12" t="s">
        <v>15</v>
      </c>
      <c r="D27" s="22">
        <v>16</v>
      </c>
      <c r="E27" s="18">
        <v>64</v>
      </c>
      <c r="F27" s="22">
        <v>64</v>
      </c>
      <c r="G27" s="32">
        <v>512</v>
      </c>
    </row>
    <row r="28" spans="1:7" ht="16" customHeight="1" x14ac:dyDescent="0.2">
      <c r="A28" s="40"/>
      <c r="B28" s="17" t="s">
        <v>43</v>
      </c>
      <c r="C28" s="12" t="s">
        <v>44</v>
      </c>
      <c r="D28" s="18">
        <v>16</v>
      </c>
      <c r="E28" s="18">
        <v>16</v>
      </c>
      <c r="F28" s="18" t="s">
        <v>166</v>
      </c>
      <c r="G28" s="32">
        <v>8</v>
      </c>
    </row>
    <row r="29" spans="1:7" x14ac:dyDescent="0.2">
      <c r="A29" s="40"/>
      <c r="B29" s="11" t="s">
        <v>45</v>
      </c>
      <c r="C29" s="12" t="s">
        <v>46</v>
      </c>
      <c r="D29" s="19">
        <f>D14*D27/8</f>
        <v>12.8</v>
      </c>
      <c r="E29" s="19">
        <f>E14*E27/8</f>
        <v>51.2</v>
      </c>
      <c r="F29" s="19" t="s">
        <v>167</v>
      </c>
      <c r="G29" s="32">
        <f>G14*G27/8</f>
        <v>16</v>
      </c>
    </row>
    <row r="30" spans="1:7" outlineLevel="1" x14ac:dyDescent="0.2">
      <c r="A30" s="40"/>
      <c r="B30" s="17" t="s">
        <v>47</v>
      </c>
      <c r="C30" s="12"/>
      <c r="D30" s="18">
        <f>D39/D27</f>
        <v>1024</v>
      </c>
      <c r="E30" s="18">
        <f>E39/E27</f>
        <v>256</v>
      </c>
      <c r="F30" s="18">
        <f>F39/F27</f>
        <v>256</v>
      </c>
      <c r="G30" s="32">
        <f>G39/G27</f>
        <v>8</v>
      </c>
    </row>
    <row r="31" spans="1:7" outlineLevel="1" x14ac:dyDescent="0.2">
      <c r="A31" s="40"/>
      <c r="B31" s="11"/>
      <c r="C31" s="12"/>
      <c r="D31" s="18"/>
      <c r="E31" s="18"/>
      <c r="F31" s="18"/>
      <c r="G31" s="32"/>
    </row>
    <row r="32" spans="1:7" s="6" customFormat="1" ht="6" customHeight="1" x14ac:dyDescent="0.2">
      <c r="A32" s="30"/>
      <c r="B32" s="14"/>
      <c r="C32" s="15"/>
      <c r="D32" s="16"/>
      <c r="E32" s="16"/>
      <c r="F32" s="16"/>
      <c r="G32" s="31"/>
    </row>
    <row r="33" spans="1:7" ht="16" customHeight="1" x14ac:dyDescent="0.2">
      <c r="A33" s="40" t="s">
        <v>48</v>
      </c>
      <c r="B33" s="11" t="s">
        <v>49</v>
      </c>
      <c r="C33" s="12" t="s">
        <v>50</v>
      </c>
      <c r="D33" s="18">
        <f>D7/D12*1024</f>
        <v>1024</v>
      </c>
      <c r="E33" s="18">
        <f>E7/E12*1024</f>
        <v>256</v>
      </c>
      <c r="F33" s="18" t="s">
        <v>169</v>
      </c>
      <c r="G33" s="32">
        <f>G7/G12*1024</f>
        <v>32</v>
      </c>
    </row>
    <row r="34" spans="1:7" outlineLevel="1" x14ac:dyDescent="0.2">
      <c r="A34" s="40"/>
      <c r="B34" s="11" t="s">
        <v>51</v>
      </c>
      <c r="C34" s="12" t="s">
        <v>52</v>
      </c>
      <c r="D34" s="18">
        <v>16</v>
      </c>
      <c r="E34" s="18">
        <f>E27</f>
        <v>64</v>
      </c>
      <c r="F34" s="18">
        <f>F27</f>
        <v>64</v>
      </c>
      <c r="G34" s="32">
        <f>G27</f>
        <v>512</v>
      </c>
    </row>
    <row r="35" spans="1:7" outlineLevel="1" x14ac:dyDescent="0.2">
      <c r="A35" s="40"/>
      <c r="B35" s="11" t="s">
        <v>53</v>
      </c>
      <c r="C35" s="12" t="s">
        <v>54</v>
      </c>
      <c r="D35" s="18">
        <f>D34*D30</f>
        <v>16384</v>
      </c>
      <c r="E35" s="18">
        <f>E34*E30</f>
        <v>16384</v>
      </c>
      <c r="F35" s="18">
        <f>F34*F30</f>
        <v>16384</v>
      </c>
      <c r="G35" s="32">
        <f>G34*G30</f>
        <v>4096</v>
      </c>
    </row>
    <row r="36" spans="1:7" ht="16" customHeight="1" outlineLevel="1" x14ac:dyDescent="0.2">
      <c r="A36" s="40"/>
      <c r="B36" s="11" t="s">
        <v>55</v>
      </c>
      <c r="C36" s="12" t="s">
        <v>56</v>
      </c>
      <c r="D36" s="18">
        <f>D37*D38</f>
        <v>1024</v>
      </c>
      <c r="E36" s="18">
        <f>E37*E38</f>
        <v>512</v>
      </c>
      <c r="F36" s="18" t="e">
        <f>F37*F38</f>
        <v>#VALUE!</v>
      </c>
      <c r="G36" s="32">
        <f>G33/G42</f>
        <v>128</v>
      </c>
    </row>
    <row r="37" spans="1:7" x14ac:dyDescent="0.2">
      <c r="A37" s="40"/>
      <c r="B37" s="17" t="s">
        <v>57</v>
      </c>
      <c r="C37" s="12" t="s">
        <v>52</v>
      </c>
      <c r="D37" s="18">
        <v>16</v>
      </c>
      <c r="E37" s="18">
        <v>16</v>
      </c>
      <c r="F37" s="18" t="s">
        <v>168</v>
      </c>
      <c r="G37" s="32">
        <v>8</v>
      </c>
    </row>
    <row r="38" spans="1:7" x14ac:dyDescent="0.2">
      <c r="A38" s="40"/>
      <c r="B38" s="17" t="s">
        <v>58</v>
      </c>
      <c r="C38" s="12" t="s">
        <v>52</v>
      </c>
      <c r="D38" s="18">
        <v>64</v>
      </c>
      <c r="E38" s="18">
        <v>32</v>
      </c>
      <c r="F38" s="18" t="s">
        <v>168</v>
      </c>
      <c r="G38" s="32">
        <f>G36/G37</f>
        <v>16</v>
      </c>
    </row>
    <row r="39" spans="1:7" x14ac:dyDescent="0.2">
      <c r="A39" s="40"/>
      <c r="B39" s="11" t="s">
        <v>59</v>
      </c>
      <c r="C39" s="12" t="s">
        <v>54</v>
      </c>
      <c r="D39" s="18">
        <f>D45*D37</f>
        <v>16384</v>
      </c>
      <c r="E39" s="18">
        <f>E45*E37</f>
        <v>16384</v>
      </c>
      <c r="F39" s="18">
        <v>16384</v>
      </c>
      <c r="G39" s="32">
        <f>G45*G37</f>
        <v>4096</v>
      </c>
    </row>
    <row r="40" spans="1:7" outlineLevel="1" x14ac:dyDescent="0.2">
      <c r="A40" s="40"/>
      <c r="B40" s="11"/>
      <c r="C40" s="12"/>
      <c r="D40" s="13"/>
      <c r="E40" s="13"/>
      <c r="F40" s="13"/>
      <c r="G40" s="29"/>
    </row>
    <row r="41" spans="1:7" s="6" customFormat="1" ht="6" customHeight="1" x14ac:dyDescent="0.2">
      <c r="A41" s="30"/>
      <c r="B41" s="14"/>
      <c r="C41" s="15"/>
      <c r="D41" s="16"/>
      <c r="E41" s="16"/>
      <c r="F41" s="16"/>
      <c r="G41" s="31"/>
    </row>
    <row r="42" spans="1:7" x14ac:dyDescent="0.2">
      <c r="A42" s="40" t="s">
        <v>60</v>
      </c>
      <c r="B42" s="11" t="s">
        <v>61</v>
      </c>
      <c r="C42" s="12" t="s">
        <v>62</v>
      </c>
      <c r="D42" s="13">
        <v>1</v>
      </c>
      <c r="E42" s="13">
        <v>1</v>
      </c>
      <c r="F42" s="13" t="s">
        <v>168</v>
      </c>
      <c r="G42" s="33">
        <f>G45*G46/2^20</f>
        <v>0.25</v>
      </c>
    </row>
    <row r="43" spans="1:7" outlineLevel="1" x14ac:dyDescent="0.2">
      <c r="A43" s="40"/>
      <c r="B43" s="11" t="s">
        <v>63</v>
      </c>
      <c r="C43" s="12" t="s">
        <v>64</v>
      </c>
      <c r="D43" s="13"/>
      <c r="E43" s="13"/>
      <c r="F43" s="13"/>
      <c r="G43" s="29"/>
    </row>
    <row r="44" spans="1:7" outlineLevel="1" x14ac:dyDescent="0.2">
      <c r="A44" s="40"/>
      <c r="B44" s="11" t="s">
        <v>65</v>
      </c>
      <c r="C44" s="12" t="s">
        <v>66</v>
      </c>
      <c r="D44" s="13"/>
      <c r="E44" s="13"/>
      <c r="F44" s="13"/>
      <c r="G44" s="29"/>
    </row>
    <row r="45" spans="1:7" x14ac:dyDescent="0.2">
      <c r="A45" s="40"/>
      <c r="B45" s="11" t="s">
        <v>67</v>
      </c>
      <c r="C45" s="12" t="s">
        <v>68</v>
      </c>
      <c r="D45" s="18">
        <v>1024</v>
      </c>
      <c r="E45" s="18">
        <v>1024</v>
      </c>
      <c r="F45" s="18" t="s">
        <v>168</v>
      </c>
      <c r="G45" s="32">
        <f>512</f>
        <v>512</v>
      </c>
    </row>
    <row r="46" spans="1:7" x14ac:dyDescent="0.2">
      <c r="A46" s="40"/>
      <c r="B46" s="11" t="s">
        <v>69</v>
      </c>
      <c r="C46" s="12" t="s">
        <v>70</v>
      </c>
      <c r="D46" s="18">
        <f>D42*2^20/D45</f>
        <v>1024</v>
      </c>
      <c r="E46" s="18">
        <f>E42*2^20/E45</f>
        <v>1024</v>
      </c>
      <c r="F46" s="18" t="s">
        <v>168</v>
      </c>
      <c r="G46" s="32">
        <v>512</v>
      </c>
    </row>
    <row r="47" spans="1:7" outlineLevel="1" x14ac:dyDescent="0.2">
      <c r="A47" s="40"/>
      <c r="B47" s="11"/>
      <c r="C47" s="12"/>
      <c r="D47" s="18"/>
      <c r="E47" s="18"/>
      <c r="F47" s="18"/>
      <c r="G47" s="32"/>
    </row>
    <row r="48" spans="1:7" s="6" customFormat="1" ht="6" customHeight="1" thickBot="1" x14ac:dyDescent="0.25">
      <c r="A48" s="34"/>
      <c r="B48" s="35"/>
      <c r="C48" s="36"/>
      <c r="D48" s="37"/>
      <c r="E48" s="37"/>
      <c r="F48" s="37"/>
      <c r="G48" s="38"/>
    </row>
    <row r="49" spans="2:7" ht="19" x14ac:dyDescent="0.2">
      <c r="B49" s="2" t="s">
        <v>71</v>
      </c>
      <c r="C49" s="3" t="s">
        <v>72</v>
      </c>
    </row>
    <row r="50" spans="2:7" x14ac:dyDescent="0.2">
      <c r="B50" s="2" t="s">
        <v>73</v>
      </c>
      <c r="C50" s="3" t="s">
        <v>74</v>
      </c>
      <c r="D50" s="4">
        <v>5.2</v>
      </c>
      <c r="E50" s="4">
        <v>3</v>
      </c>
      <c r="F50" s="4">
        <v>3.5</v>
      </c>
      <c r="G50" s="4">
        <v>1.5</v>
      </c>
    </row>
    <row r="51" spans="2:7" x14ac:dyDescent="0.2">
      <c r="B51" s="2" t="s">
        <v>75</v>
      </c>
      <c r="C51" s="3" t="s">
        <v>76</v>
      </c>
    </row>
    <row r="52" spans="2:7" x14ac:dyDescent="0.2">
      <c r="B52" s="2" t="s">
        <v>77</v>
      </c>
      <c r="C52" s="3" t="s">
        <v>1</v>
      </c>
    </row>
    <row r="53" spans="2:7" x14ac:dyDescent="0.2">
      <c r="B53" s="2" t="s">
        <v>78</v>
      </c>
      <c r="C53" s="3" t="s">
        <v>1</v>
      </c>
    </row>
    <row r="54" spans="2:7" x14ac:dyDescent="0.2">
      <c r="B54" s="2" t="s">
        <v>79</v>
      </c>
      <c r="C54" s="3" t="s">
        <v>1</v>
      </c>
    </row>
    <row r="55" spans="2:7" x14ac:dyDescent="0.2">
      <c r="B55" s="2" t="s">
        <v>80</v>
      </c>
      <c r="C55" s="3" t="s">
        <v>1</v>
      </c>
    </row>
    <row r="56" spans="2:7" x14ac:dyDescent="0.2">
      <c r="B56" s="2" t="s">
        <v>81</v>
      </c>
      <c r="C56" s="3" t="s">
        <v>1</v>
      </c>
    </row>
    <row r="57" spans="2:7" x14ac:dyDescent="0.2">
      <c r="B57" s="2" t="s">
        <v>82</v>
      </c>
      <c r="C57" s="3" t="s">
        <v>1</v>
      </c>
    </row>
    <row r="58" spans="2:7" x14ac:dyDescent="0.2">
      <c r="B58" s="2" t="s">
        <v>83</v>
      </c>
      <c r="C58" s="3" t="s">
        <v>84</v>
      </c>
    </row>
    <row r="59" spans="2:7" x14ac:dyDescent="0.2">
      <c r="B59" s="2" t="s">
        <v>85</v>
      </c>
      <c r="C59" s="3" t="s">
        <v>86</v>
      </c>
    </row>
    <row r="60" spans="2:7" x14ac:dyDescent="0.2">
      <c r="B60" s="2" t="s">
        <v>87</v>
      </c>
      <c r="C60" s="3" t="s">
        <v>1</v>
      </c>
    </row>
    <row r="61" spans="2:7" x14ac:dyDescent="0.2">
      <c r="B61" s="2" t="s">
        <v>88</v>
      </c>
      <c r="C61" s="3" t="s">
        <v>1</v>
      </c>
    </row>
    <row r="62" spans="2:7" x14ac:dyDescent="0.2">
      <c r="B62" s="2" t="s">
        <v>89</v>
      </c>
      <c r="C62" s="3" t="s">
        <v>90</v>
      </c>
    </row>
    <row r="63" spans="2:7" x14ac:dyDescent="0.2">
      <c r="B63" s="2" t="s">
        <v>91</v>
      </c>
      <c r="C63" s="3" t="s">
        <v>92</v>
      </c>
    </row>
    <row r="64" spans="2:7" x14ac:dyDescent="0.2">
      <c r="B64" s="2" t="s">
        <v>93</v>
      </c>
      <c r="C64" s="3" t="s">
        <v>92</v>
      </c>
      <c r="D64" s="7"/>
      <c r="E64" s="7"/>
      <c r="F64" s="7"/>
      <c r="G64" s="7"/>
    </row>
    <row r="65" spans="2:7" x14ac:dyDescent="0.2">
      <c r="B65" s="2" t="s">
        <v>94</v>
      </c>
      <c r="C65" s="3" t="s">
        <v>90</v>
      </c>
      <c r="D65" s="7"/>
      <c r="E65" s="7"/>
      <c r="F65" s="7"/>
      <c r="G65" s="7"/>
    </row>
    <row r="66" spans="2:7" x14ac:dyDescent="0.2">
      <c r="B66" s="2" t="s">
        <v>95</v>
      </c>
      <c r="C66" s="3" t="s">
        <v>90</v>
      </c>
      <c r="D66" s="7"/>
      <c r="E66" s="7"/>
      <c r="F66" s="7"/>
      <c r="G66" s="7"/>
    </row>
    <row r="67" spans="2:7" x14ac:dyDescent="0.2">
      <c r="B67" s="2" t="s">
        <v>96</v>
      </c>
      <c r="D67" s="7"/>
      <c r="E67" s="7"/>
      <c r="F67" s="7"/>
      <c r="G67" s="7"/>
    </row>
    <row r="68" spans="2:7" ht="18" x14ac:dyDescent="0.2">
      <c r="B68" s="2" t="s">
        <v>97</v>
      </c>
      <c r="C68" s="3" t="s">
        <v>98</v>
      </c>
      <c r="D68" s="7"/>
      <c r="E68" s="7"/>
      <c r="F68" s="7"/>
      <c r="G68" s="7"/>
    </row>
    <row r="69" spans="2:7" x14ac:dyDescent="0.2">
      <c r="B69" s="2" t="s">
        <v>99</v>
      </c>
      <c r="C69" s="3" t="s">
        <v>17</v>
      </c>
      <c r="D69" s="7"/>
      <c r="E69" s="7"/>
      <c r="F69" s="7"/>
      <c r="G69" s="7"/>
    </row>
    <row r="70" spans="2:7" x14ac:dyDescent="0.2">
      <c r="B70" s="2" t="s">
        <v>100</v>
      </c>
      <c r="C70" s="3" t="s">
        <v>17</v>
      </c>
      <c r="D70" s="7"/>
      <c r="E70" s="7"/>
      <c r="F70" s="7"/>
      <c r="G70" s="7"/>
    </row>
    <row r="71" spans="2:7" x14ac:dyDescent="0.2">
      <c r="B71" s="2" t="s">
        <v>101</v>
      </c>
      <c r="C71" s="3" t="s">
        <v>102</v>
      </c>
      <c r="D71" s="7"/>
      <c r="E71" s="7"/>
      <c r="F71" s="7"/>
      <c r="G71" s="7"/>
    </row>
    <row r="72" spans="2:7" x14ac:dyDescent="0.2">
      <c r="B72" s="2" t="s">
        <v>103</v>
      </c>
      <c r="C72" s="3" t="s">
        <v>104</v>
      </c>
      <c r="D72" s="7"/>
      <c r="E72" s="7"/>
      <c r="F72" s="7"/>
      <c r="G72" s="7"/>
    </row>
    <row r="73" spans="2:7" x14ac:dyDescent="0.2">
      <c r="B73" s="2" t="s">
        <v>105</v>
      </c>
      <c r="C73" s="3" t="s">
        <v>36</v>
      </c>
      <c r="D73" s="7"/>
      <c r="E73" s="7"/>
      <c r="F73" s="7"/>
      <c r="G73" s="7"/>
    </row>
    <row r="74" spans="2:7" x14ac:dyDescent="0.2">
      <c r="B74" s="2" t="s">
        <v>106</v>
      </c>
      <c r="C74" s="3" t="s">
        <v>36</v>
      </c>
      <c r="D74" s="7"/>
      <c r="E74" s="7"/>
      <c r="F74" s="7"/>
      <c r="G74" s="7"/>
    </row>
    <row r="75" spans="2:7" x14ac:dyDescent="0.2">
      <c r="B75" s="2" t="s">
        <v>107</v>
      </c>
      <c r="C75" s="3" t="s">
        <v>36</v>
      </c>
      <c r="D75" s="7"/>
      <c r="E75" s="7"/>
      <c r="F75" s="7"/>
      <c r="G75" s="7"/>
    </row>
    <row r="76" spans="2:7" x14ac:dyDescent="0.2">
      <c r="B76" s="2" t="s">
        <v>108</v>
      </c>
      <c r="C76" s="3" t="s">
        <v>109</v>
      </c>
      <c r="D76" s="7"/>
      <c r="E76" s="7"/>
      <c r="F76" s="7"/>
      <c r="G76" s="7"/>
    </row>
    <row r="77" spans="2:7" x14ac:dyDescent="0.2">
      <c r="B77" s="2" t="s">
        <v>110</v>
      </c>
      <c r="C77" s="3" t="s">
        <v>111</v>
      </c>
    </row>
    <row r="78" spans="2:7" x14ac:dyDescent="0.2">
      <c r="B78" s="2" t="s">
        <v>112</v>
      </c>
      <c r="C78" s="3" t="s">
        <v>111</v>
      </c>
    </row>
    <row r="79" spans="2:7" x14ac:dyDescent="0.2">
      <c r="B79" s="2" t="s">
        <v>113</v>
      </c>
      <c r="C79" s="3" t="s">
        <v>111</v>
      </c>
    </row>
    <row r="80" spans="2:7" x14ac:dyDescent="0.2">
      <c r="B80" s="2" t="s">
        <v>114</v>
      </c>
      <c r="C80" s="3" t="s">
        <v>115</v>
      </c>
    </row>
    <row r="81" spans="2:7" x14ac:dyDescent="0.2">
      <c r="B81" s="2" t="s">
        <v>116</v>
      </c>
      <c r="C81" s="3" t="s">
        <v>111</v>
      </c>
    </row>
    <row r="82" spans="2:7" x14ac:dyDescent="0.2">
      <c r="B82" s="2" t="s">
        <v>117</v>
      </c>
      <c r="C82" s="3" t="s">
        <v>111</v>
      </c>
    </row>
    <row r="83" spans="2:7" x14ac:dyDescent="0.2">
      <c r="B83" s="2" t="s">
        <v>118</v>
      </c>
      <c r="C83" s="3" t="s">
        <v>111</v>
      </c>
      <c r="D83" s="7"/>
      <c r="E83" s="7"/>
      <c r="F83" s="7"/>
      <c r="G83" s="7"/>
    </row>
    <row r="84" spans="2:7" x14ac:dyDescent="0.2">
      <c r="B84" s="2" t="s">
        <v>119</v>
      </c>
      <c r="C84" s="3" t="s">
        <v>120</v>
      </c>
      <c r="D84" s="8"/>
      <c r="E84" s="8"/>
      <c r="F84" s="8"/>
      <c r="G84" s="8"/>
    </row>
    <row r="85" spans="2:7" x14ac:dyDescent="0.2">
      <c r="B85" s="2" t="s">
        <v>121</v>
      </c>
      <c r="C85" s="3" t="s">
        <v>122</v>
      </c>
      <c r="D85" s="7"/>
      <c r="E85" s="7"/>
      <c r="F85" s="7"/>
      <c r="G85" s="7"/>
    </row>
    <row r="86" spans="2:7" x14ac:dyDescent="0.2">
      <c r="B86" s="2" t="s">
        <v>123</v>
      </c>
      <c r="C86" s="3" t="s">
        <v>122</v>
      </c>
      <c r="D86" s="7"/>
      <c r="E86" s="7"/>
      <c r="F86" s="7"/>
      <c r="G86" s="7"/>
    </row>
    <row r="87" spans="2:7" x14ac:dyDescent="0.2">
      <c r="B87" s="2" t="s">
        <v>124</v>
      </c>
      <c r="C87" s="3" t="s">
        <v>122</v>
      </c>
      <c r="D87" s="7"/>
      <c r="E87" s="7"/>
      <c r="F87" s="7"/>
      <c r="G87" s="7"/>
    </row>
    <row r="88" spans="2:7" x14ac:dyDescent="0.2">
      <c r="B88" s="2" t="s">
        <v>125</v>
      </c>
      <c r="C88" s="3" t="s">
        <v>126</v>
      </c>
    </row>
    <row r="89" spans="2:7" x14ac:dyDescent="0.2">
      <c r="B89" s="2" t="s">
        <v>127</v>
      </c>
      <c r="C89" s="3" t="s">
        <v>126</v>
      </c>
    </row>
    <row r="90" spans="2:7" x14ac:dyDescent="0.2">
      <c r="B90" s="2" t="s">
        <v>128</v>
      </c>
      <c r="C90" s="3" t="s">
        <v>126</v>
      </c>
    </row>
    <row r="91" spans="2:7" x14ac:dyDescent="0.2">
      <c r="B91" s="2" t="s">
        <v>129</v>
      </c>
      <c r="C91" s="9" t="s">
        <v>130</v>
      </c>
      <c r="D91" s="10"/>
      <c r="E91" s="10"/>
      <c r="F91" s="10"/>
      <c r="G91" s="10"/>
    </row>
    <row r="92" spans="2:7" x14ac:dyDescent="0.2">
      <c r="B92" s="2" t="s">
        <v>131</v>
      </c>
      <c r="C92" s="9" t="s">
        <v>132</v>
      </c>
      <c r="D92" s="10"/>
      <c r="E92" s="10"/>
      <c r="F92" s="10"/>
      <c r="G92" s="10"/>
    </row>
    <row r="93" spans="2:7" x14ac:dyDescent="0.2">
      <c r="B93" s="2" t="s">
        <v>133</v>
      </c>
      <c r="C93" s="3" t="s">
        <v>134</v>
      </c>
      <c r="D93" s="10"/>
      <c r="E93" s="10"/>
      <c r="F93" s="10"/>
      <c r="G93" s="10"/>
    </row>
    <row r="94" spans="2:7" x14ac:dyDescent="0.2">
      <c r="B94" s="2" t="s">
        <v>135</v>
      </c>
      <c r="C94" s="3" t="s">
        <v>136</v>
      </c>
      <c r="D94" s="10"/>
      <c r="E94" s="10"/>
      <c r="F94" s="10"/>
      <c r="G94" s="10"/>
    </row>
    <row r="95" spans="2:7" x14ac:dyDescent="0.2">
      <c r="B95" s="2" t="s">
        <v>137</v>
      </c>
      <c r="C95" s="3" t="s">
        <v>138</v>
      </c>
      <c r="D95" s="10"/>
      <c r="E95" s="10"/>
      <c r="F95" s="10"/>
      <c r="G95" s="10"/>
    </row>
    <row r="96" spans="2:7" x14ac:dyDescent="0.2">
      <c r="B96" s="2" t="s">
        <v>139</v>
      </c>
      <c r="C96" s="3" t="s">
        <v>138</v>
      </c>
    </row>
    <row r="97" spans="2:3" x14ac:dyDescent="0.2">
      <c r="B97" s="2" t="s">
        <v>140</v>
      </c>
      <c r="C97" s="3" t="s">
        <v>74</v>
      </c>
    </row>
    <row r="98" spans="2:3" x14ac:dyDescent="0.2">
      <c r="B98" s="2" t="s">
        <v>141</v>
      </c>
      <c r="C98" s="3" t="s">
        <v>138</v>
      </c>
    </row>
    <row r="99" spans="2:3" x14ac:dyDescent="0.2">
      <c r="B99" s="2" t="s">
        <v>142</v>
      </c>
      <c r="C99" s="3" t="s">
        <v>104</v>
      </c>
    </row>
    <row r="100" spans="2:3" x14ac:dyDescent="0.2">
      <c r="B100" s="2" t="s">
        <v>143</v>
      </c>
      <c r="C100" s="3" t="s">
        <v>144</v>
      </c>
    </row>
    <row r="101" spans="2:3" x14ac:dyDescent="0.2">
      <c r="B101" s="2" t="s">
        <v>145</v>
      </c>
      <c r="C101" s="3" t="s">
        <v>144</v>
      </c>
    </row>
    <row r="102" spans="2:3" x14ac:dyDescent="0.2">
      <c r="B102" s="2" t="s">
        <v>146</v>
      </c>
      <c r="C102" s="3" t="s">
        <v>144</v>
      </c>
    </row>
    <row r="103" spans="2:3" x14ac:dyDescent="0.2">
      <c r="B103" s="2" t="s">
        <v>147</v>
      </c>
      <c r="C103" s="3" t="s">
        <v>144</v>
      </c>
    </row>
    <row r="104" spans="2:3" x14ac:dyDescent="0.2">
      <c r="B104" s="2" t="s">
        <v>148</v>
      </c>
      <c r="C104" s="3" t="s">
        <v>144</v>
      </c>
    </row>
    <row r="105" spans="2:3" x14ac:dyDescent="0.2">
      <c r="B105" s="2" t="s">
        <v>149</v>
      </c>
      <c r="C105" s="3" t="s">
        <v>144</v>
      </c>
    </row>
    <row r="106" spans="2:3" x14ac:dyDescent="0.2">
      <c r="B106" s="2" t="s">
        <v>150</v>
      </c>
      <c r="C106" s="3" t="s">
        <v>144</v>
      </c>
    </row>
    <row r="107" spans="2:3" x14ac:dyDescent="0.2">
      <c r="B107" s="2" t="s">
        <v>151</v>
      </c>
      <c r="C107" s="3" t="s">
        <v>144</v>
      </c>
    </row>
    <row r="108" spans="2:3" x14ac:dyDescent="0.2">
      <c r="B108" s="2" t="s">
        <v>143</v>
      </c>
      <c r="C108" s="3" t="s">
        <v>152</v>
      </c>
    </row>
    <row r="109" spans="2:3" x14ac:dyDescent="0.2">
      <c r="B109" s="2" t="s">
        <v>145</v>
      </c>
      <c r="C109" s="3" t="s">
        <v>152</v>
      </c>
    </row>
    <row r="110" spans="2:3" x14ac:dyDescent="0.2">
      <c r="B110" s="2" t="s">
        <v>146</v>
      </c>
      <c r="C110" s="3" t="s">
        <v>152</v>
      </c>
    </row>
    <row r="111" spans="2:3" x14ac:dyDescent="0.2">
      <c r="B111" s="2" t="s">
        <v>147</v>
      </c>
      <c r="C111" s="3" t="s">
        <v>152</v>
      </c>
    </row>
    <row r="112" spans="2:3" x14ac:dyDescent="0.2">
      <c r="B112" s="2" t="s">
        <v>148</v>
      </c>
      <c r="C112" s="3" t="s">
        <v>152</v>
      </c>
    </row>
    <row r="113" spans="2:3" x14ac:dyDescent="0.2">
      <c r="B113" s="2" t="s">
        <v>149</v>
      </c>
      <c r="C113" s="3" t="s">
        <v>152</v>
      </c>
    </row>
    <row r="114" spans="2:3" x14ac:dyDescent="0.2">
      <c r="B114" s="2" t="s">
        <v>150</v>
      </c>
      <c r="C114" s="3" t="s">
        <v>152</v>
      </c>
    </row>
    <row r="115" spans="2:3" x14ac:dyDescent="0.2">
      <c r="B115" s="2" t="s">
        <v>151</v>
      </c>
      <c r="C115" s="3" t="s">
        <v>152</v>
      </c>
    </row>
  </sheetData>
  <mergeCells count="5">
    <mergeCell ref="E1:F1"/>
    <mergeCell ref="A7:A24"/>
    <mergeCell ref="A26:A31"/>
    <mergeCell ref="A33:A40"/>
    <mergeCell ref="A42:A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DerChang Kau</cp:lastModifiedBy>
  <dcterms:created xsi:type="dcterms:W3CDTF">2021-09-22T04:30:04Z</dcterms:created>
  <dcterms:modified xsi:type="dcterms:W3CDTF">2021-09-24T20:32:24Z</dcterms:modified>
</cp:coreProperties>
</file>