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DRAM/"/>
    </mc:Choice>
  </mc:AlternateContent>
  <xr:revisionPtr revIDLastSave="0" documentId="8_{3FAE5E9E-74A0-6047-A909-8E56F02AE637}" xr6:coauthVersionLast="47" xr6:coauthVersionMax="47" xr10:uidLastSave="{00000000-0000-0000-0000-000000000000}"/>
  <bookViews>
    <workbookView xWindow="1580" yWindow="2000" windowWidth="26840" windowHeight="15440" xr2:uid="{5FC51654-CD34-504F-9644-D59F3BAFF7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9" i="1"/>
  <c r="B34" i="1"/>
  <c r="B35" i="1" s="1"/>
  <c r="B37" i="1" s="1"/>
  <c r="E33" i="1"/>
  <c r="E34" i="1" s="1"/>
  <c r="E35" i="1" s="1"/>
  <c r="E37" i="1" s="1"/>
  <c r="D33" i="1"/>
  <c r="D34" i="1" s="1"/>
  <c r="D35" i="1" s="1"/>
  <c r="D37" i="1" s="1"/>
  <c r="E29" i="1"/>
  <c r="D29" i="1"/>
  <c r="B29" i="1"/>
  <c r="E26" i="1"/>
  <c r="D26" i="1"/>
  <c r="B25" i="1"/>
  <c r="B26" i="1" s="1"/>
  <c r="D30" i="1" l="1"/>
  <c r="D32" i="1" s="1"/>
  <c r="D38" i="1" s="1"/>
  <c r="D40" i="1" s="1"/>
  <c r="E30" i="1"/>
  <c r="E32" i="1" s="1"/>
  <c r="E38" i="1" s="1"/>
  <c r="E40" i="1" s="1"/>
  <c r="E42" i="1" s="1"/>
  <c r="B30" i="1"/>
  <c r="B32" i="1" s="1"/>
  <c r="B38" i="1" s="1"/>
  <c r="B40" i="1" s="1"/>
  <c r="D44" i="1"/>
  <c r="D42" i="1"/>
  <c r="E44" i="1"/>
  <c r="B44" i="1" l="1"/>
  <c r="B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Bains, Kuljit S</author>
  </authors>
  <commentList>
    <comment ref="B13" authorId="0" shapeId="0" xr:uid="{99635322-F021-DF46-A9C7-394CCE81608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High to get max BW at 8 GT/s</t>
        </r>
      </text>
    </comment>
    <comment ref="D13" authorId="0" shapeId="0" xr:uid="{197199B5-510E-0342-8E81-A00F323F0844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E13" authorId="0" shapeId="0" xr:uid="{C9CCD20D-0DC1-DA46-A50E-3CE4CD26EB99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B16" authorId="0" shapeId="0" xr:uid="{8171D852-9C79-5049-B6C1-DEEB172B933B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at 95C with 1X refresh,  0.2pj/b higher at 105C with 2X refresh
</t>
        </r>
      </text>
    </comment>
    <comment ref="D16" authorId="0" shapeId="0" xr:uid="{F8AA60E4-C201-EE44-B1B4-E6AA28183FAE}">
      <text>
        <r>
          <rPr>
            <sz val="14"/>
            <color theme="3" tint="-0.499984740745262"/>
            <rFont val="IntelOne Display Regular"/>
            <family val="2"/>
          </rPr>
          <t>Bains, Kuljit S:</t>
        </r>
        <r>
          <rPr>
            <sz val="14"/>
            <color theme="1"/>
            <rFont val="Calibri"/>
            <family val="2"/>
            <scheme val="minor"/>
          </rPr>
          <t xml:space="preserve">
</t>
        </r>
        <r>
          <rPr>
            <sz val="14"/>
            <color theme="1"/>
            <rFont val="Calibri"/>
            <family val="2"/>
            <scheme val="minor"/>
          </rPr>
          <t xml:space="preserve">at 95C with 1X refresh,  0.2pj/b higher at 105C with 2X refresh
</t>
        </r>
      </text>
    </comment>
    <comment ref="E16" authorId="0" shapeId="0" xr:uid="{668FA4C1-31D9-424C-91A4-202F592B60FE}">
      <text>
        <r>
          <rPr>
            <b/>
            <sz val="9"/>
            <color rgb="FF000000"/>
            <rFont val="Tahoma"/>
            <charset val="1"/>
          </rPr>
          <t>Bains, Kuljit S: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 xml:space="preserve">at 95C with 1X refresh,  0.2pj/b higher at 105C with 2X refresh
</t>
        </r>
      </text>
    </comment>
    <comment ref="B18" authorId="0" shapeId="0" xr:uid="{94F050EE-AE45-1542-ABFD-6784A615150C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  <comment ref="D18" authorId="0" shapeId="0" xr:uid="{EBCE90C7-9375-FF49-AFB3-DBB6AF8CCDD0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  <comment ref="E18" authorId="0" shapeId="0" xr:uid="{352A7A86-CD6F-654F-8324-7177E44EC4DB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</commentList>
</comments>
</file>

<file path=xl/sharedStrings.xml><?xml version="1.0" encoding="utf-8"?>
<sst xmlns="http://schemas.openxmlformats.org/spreadsheetml/2006/main" count="88" uniqueCount="70">
  <si>
    <t xml:space="preserve">Parameters </t>
  </si>
  <si>
    <t>16Gb HBM3 (1znm)</t>
  </si>
  <si>
    <t>16Gb DDR5 (1znm)</t>
  </si>
  <si>
    <t>12Gb LPDDR5 (1znm)</t>
  </si>
  <si>
    <t>Density/mm2</t>
  </si>
  <si>
    <r>
      <t>22.6MB/mm</t>
    </r>
    <r>
      <rPr>
        <vertAlign val="superscript"/>
        <sz val="14"/>
        <color rgb="FFFF0000"/>
        <rFont val="IntelOne Display Regular"/>
        <family val="2"/>
      </rPr>
      <t>2</t>
    </r>
  </si>
  <si>
    <r>
      <t>34.13MB/mm</t>
    </r>
    <r>
      <rPr>
        <vertAlign val="superscript"/>
        <sz val="14"/>
        <color rgb="FFFF0000"/>
        <rFont val="IntelOne Display Regular"/>
        <family val="2"/>
      </rPr>
      <t>2</t>
    </r>
  </si>
  <si>
    <r>
      <t>35.72B/mm</t>
    </r>
    <r>
      <rPr>
        <vertAlign val="superscript"/>
        <sz val="14"/>
        <color rgb="FFFF0000"/>
        <rFont val="IntelOne Display Regular"/>
        <family val="2"/>
      </rPr>
      <t>2</t>
    </r>
  </si>
  <si>
    <t># Channel</t>
  </si>
  <si>
    <t>ß</t>
  </si>
  <si>
    <t># DQ/Ch</t>
  </si>
  <si>
    <t>64b (32b/pCH)</t>
  </si>
  <si>
    <t># of Pins</t>
  </si>
  <si>
    <t>1K</t>
  </si>
  <si>
    <t>BW/pin</t>
  </si>
  <si>
    <t>8Gbps</t>
  </si>
  <si>
    <t>BL</t>
  </si>
  <si>
    <t>BW/ch</t>
  </si>
  <si>
    <t>64GB/s</t>
  </si>
  <si>
    <t>BW/Macro</t>
  </si>
  <si>
    <t>NA</t>
  </si>
  <si>
    <t>256GB/s</t>
  </si>
  <si>
    <t>Total BW (per 1GB)</t>
  </si>
  <si>
    <t>Total BW (per 2GB)</t>
  </si>
  <si>
    <t>1 TB/s</t>
  </si>
  <si>
    <t>Total BW (per 8GB)</t>
  </si>
  <si>
    <t>Size of macro sq. mm</t>
  </si>
  <si>
    <t xml:space="preserve">LATENCY(Open) </t>
  </si>
  <si>
    <t>31ns</t>
  </si>
  <si>
    <t>18ns</t>
  </si>
  <si>
    <t xml:space="preserve">pj/bit </t>
  </si>
  <si>
    <t># Bank/ch</t>
  </si>
  <si>
    <t>4X4</t>
  </si>
  <si>
    <t>tCCD target</t>
  </si>
  <si>
    <t>1.25ns</t>
  </si>
  <si>
    <r>
      <t xml:space="preserve">LATENCY(Close) </t>
    </r>
    <r>
      <rPr>
        <b/>
        <vertAlign val="superscript"/>
        <sz val="12"/>
        <color rgb="FFFF0000"/>
        <rFont val="IntelOne Display Regular"/>
        <family val="2"/>
      </rPr>
      <t>2</t>
    </r>
  </si>
  <si>
    <t>35ns</t>
  </si>
  <si>
    <r>
      <t xml:space="preserve">LATENCY(Open) </t>
    </r>
    <r>
      <rPr>
        <b/>
        <vertAlign val="superscript"/>
        <sz val="12"/>
        <color rgb="FFFF0000"/>
        <rFont val="IntelOne Display Regular"/>
        <family val="2"/>
      </rPr>
      <t>3</t>
    </r>
  </si>
  <si>
    <t xml:space="preserve">tRCR/tRCW </t>
  </si>
  <si>
    <t>45ns</t>
  </si>
  <si>
    <t>In DRAM ECC</t>
  </si>
  <si>
    <t>O(RS code)</t>
  </si>
  <si>
    <t>Cost calculation details</t>
  </si>
  <si>
    <t>Wafer Cost</t>
  </si>
  <si>
    <t>TSV Adder</t>
  </si>
  <si>
    <t>TSV Wafer Cost</t>
  </si>
  <si>
    <t>NRE ($M)</t>
  </si>
  <si>
    <t>NRE Wafer Volume (M/Y, 2024)</t>
  </si>
  <si>
    <t>NRE/Wafer</t>
  </si>
  <si>
    <t>Wafer+NRE Cost</t>
  </si>
  <si>
    <t>Wafer Margin</t>
  </si>
  <si>
    <t>Wafer Price</t>
  </si>
  <si>
    <t>MB/mm^2</t>
  </si>
  <si>
    <t xml:space="preserve"> 8Gb Die Size</t>
  </si>
  <si>
    <t>Max Die per Wafer</t>
  </si>
  <si>
    <t>Yield</t>
  </si>
  <si>
    <t>Yielded DPW</t>
  </si>
  <si>
    <t>Price per GB</t>
  </si>
  <si>
    <t>Logic die  OH</t>
  </si>
  <si>
    <t>Burdened Price/GB</t>
  </si>
  <si>
    <t>GB/s   (BW per GB of memory )</t>
  </si>
  <si>
    <t>GB/s/$</t>
  </si>
  <si>
    <t>MIN CAPACITY  (GB)</t>
  </si>
  <si>
    <t>Min Cost</t>
  </si>
  <si>
    <t>Temperature range support Tj</t>
  </si>
  <si>
    <t>105C</t>
  </si>
  <si>
    <t>1z DDR5</t>
  </si>
  <si>
    <t>2- tRCD+tAA   -close page</t>
  </si>
  <si>
    <t>3- tAA Open page</t>
  </si>
  <si>
    <t>TCM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</si>
</sst>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* #,##0_);_(* \(#,##0\);_(* &quot;-&quot;??_);_(@_)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b/>
      <sz val="14"/>
      <color rgb="FFFFFFFF"/>
      <name val="Calibri"/>
      <family val="2"/>
    </font>
    <font>
      <sz val="14"/>
      <color rgb="FF003764"/>
      <name val="IntelOne Display Regular"/>
      <family val="2"/>
    </font>
    <font>
      <sz val="14"/>
      <color rgb="FFFF0000"/>
      <name val="IntelOne Display Regular"/>
      <family val="2"/>
    </font>
    <font>
      <vertAlign val="superscript"/>
      <sz val="14"/>
      <color rgb="FFFF0000"/>
      <name val="IntelOne Display Regular"/>
      <family val="2"/>
    </font>
    <font>
      <sz val="14"/>
      <color rgb="FF292929"/>
      <name val="IntelOne Display Regular"/>
      <family val="2"/>
    </font>
    <font>
      <sz val="14"/>
      <color rgb="FF292929"/>
      <name val="Wingdings"/>
      <charset val="2"/>
    </font>
    <font>
      <sz val="14"/>
      <name val="IntelOne Display Regular"/>
      <family val="2"/>
    </font>
    <font>
      <b/>
      <sz val="11"/>
      <color theme="1"/>
      <name val="Calibri"/>
      <family val="2"/>
      <scheme val="minor"/>
    </font>
    <font>
      <sz val="12"/>
      <color rgb="FF003764"/>
      <name val="IntelOne Display Regular"/>
      <family val="2"/>
    </font>
    <font>
      <b/>
      <vertAlign val="superscript"/>
      <sz val="12"/>
      <color rgb="FFFF0000"/>
      <name val="IntelOne Display Regular"/>
      <family val="2"/>
    </font>
    <font>
      <b/>
      <sz val="20"/>
      <color rgb="FF003764"/>
      <name val="IntelOne Display Regular"/>
      <family val="2"/>
    </font>
    <font>
      <sz val="14"/>
      <color theme="3" tint="-0.499984740745262"/>
      <name val="IntelOne Display Regular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1D9A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1" fillId="0" borderId="0" xfId="0" applyFont="1"/>
    <xf numFmtId="0" fontId="10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165" fontId="15" fillId="4" borderId="6" xfId="2" applyNumberFormat="1" applyFont="1" applyFill="1" applyBorder="1" applyAlignment="1">
      <alignment horizontal="center" vertical="center" wrapText="1"/>
    </xf>
    <xf numFmtId="165" fontId="8" fillId="4" borderId="6" xfId="2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right" vertical="center" wrapText="1"/>
    </xf>
    <xf numFmtId="9" fontId="8" fillId="4" borderId="6" xfId="0" applyNumberFormat="1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center" vertical="center" wrapText="1"/>
    </xf>
    <xf numFmtId="165" fontId="8" fillId="5" borderId="6" xfId="2" applyNumberFormat="1" applyFont="1" applyFill="1" applyBorder="1" applyAlignment="1">
      <alignment horizontal="center" vertical="center" wrapText="1"/>
    </xf>
    <xf numFmtId="166" fontId="6" fillId="5" borderId="6" xfId="1" applyNumberFormat="1" applyFont="1" applyFill="1" applyBorder="1" applyAlignment="1">
      <alignment horizontal="center" vertical="center" wrapText="1"/>
    </xf>
    <xf numFmtId="166" fontId="8" fillId="4" borderId="6" xfId="1" applyNumberFormat="1" applyFont="1" applyFill="1" applyBorder="1" applyAlignment="1">
      <alignment horizontal="center" vertical="center" wrapText="1"/>
    </xf>
    <xf numFmtId="167" fontId="8" fillId="4" borderId="6" xfId="1" applyNumberFormat="1" applyFont="1" applyFill="1" applyBorder="1" applyAlignment="1">
      <alignment horizontal="center" vertical="center" wrapText="1"/>
    </xf>
    <xf numFmtId="9" fontId="8" fillId="4" borderId="6" xfId="1" applyNumberFormat="1" applyFont="1" applyFill="1" applyBorder="1" applyAlignment="1">
      <alignment horizontal="right" vertical="center" wrapText="1"/>
    </xf>
    <xf numFmtId="167" fontId="8" fillId="4" borderId="6" xfId="1" applyNumberFormat="1" applyFont="1" applyFill="1" applyBorder="1" applyAlignment="1">
      <alignment horizontal="right" vertical="center" wrapText="1"/>
    </xf>
    <xf numFmtId="44" fontId="8" fillId="4" borderId="6" xfId="2" applyFont="1" applyFill="1" applyBorder="1" applyAlignment="1">
      <alignment horizontal="right" vertical="center" wrapText="1"/>
    </xf>
    <xf numFmtId="43" fontId="8" fillId="4" borderId="6" xfId="1" applyFont="1" applyFill="1" applyBorder="1" applyAlignment="1">
      <alignment horizontal="right" vertical="center" wrapText="1"/>
    </xf>
    <xf numFmtId="44" fontId="8" fillId="5" borderId="6" xfId="2" applyFont="1" applyFill="1" applyBorder="1" applyAlignment="1">
      <alignment horizontal="right" vertical="center" wrapText="1"/>
    </xf>
    <xf numFmtId="43" fontId="8" fillId="5" borderId="6" xfId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84</xdr:row>
      <xdr:rowOff>22860</xdr:rowOff>
    </xdr:from>
    <xdr:ext cx="7744496" cy="4328479"/>
    <xdr:pic>
      <xdr:nvPicPr>
        <xdr:cNvPr id="2" name="Picture 1">
          <a:extLst>
            <a:ext uri="{FF2B5EF4-FFF2-40B4-BE49-F238E27FC236}">
              <a16:creationId xmlns:a16="http://schemas.microsoft.com/office/drawing/2014/main" id="{83DA2281-8695-0340-9A70-77F50A12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949160"/>
          <a:ext cx="7744496" cy="432847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</xdr:row>
      <xdr:rowOff>172621</xdr:rowOff>
    </xdr:from>
    <xdr:ext cx="5643567" cy="3065477"/>
    <xdr:pic>
      <xdr:nvPicPr>
        <xdr:cNvPr id="3" name="Picture 2">
          <a:extLst>
            <a:ext uri="{FF2B5EF4-FFF2-40B4-BE49-F238E27FC236}">
              <a16:creationId xmlns:a16="http://schemas.microsoft.com/office/drawing/2014/main" id="{A027A781-AB0F-4A43-8A35-E8AA72BD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21114921"/>
          <a:ext cx="5643567" cy="30654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11369584" cy="5863237"/>
    <xdr:pic>
      <xdr:nvPicPr>
        <xdr:cNvPr id="4" name="Picture 3">
          <a:extLst>
            <a:ext uri="{FF2B5EF4-FFF2-40B4-BE49-F238E27FC236}">
              <a16:creationId xmlns:a16="http://schemas.microsoft.com/office/drawing/2014/main" id="{0BDC8614-6D92-E342-96F9-2CA3E0FE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209500"/>
          <a:ext cx="11369584" cy="5863237"/>
        </a:xfrm>
        <a:prstGeom prst="rect">
          <a:avLst/>
        </a:prstGeom>
      </xdr:spPr>
    </xdr:pic>
    <xdr:clientData/>
  </xdr:oneCellAnchor>
  <xdr:twoCellAnchor editAs="oneCell">
    <xdr:from>
      <xdr:col>0</xdr:col>
      <xdr:colOff>499500</xdr:colOff>
      <xdr:row>63</xdr:row>
      <xdr:rowOff>114691</xdr:rowOff>
    </xdr:from>
    <xdr:to>
      <xdr:col>0</xdr:col>
      <xdr:colOff>2840103</xdr:colOff>
      <xdr:row>70</xdr:row>
      <xdr:rowOff>102998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9B800D-0147-6440-AD6B-C09BA803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500" y="15773791"/>
          <a:ext cx="2950203" cy="14107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6790</xdr:rowOff>
    </xdr:from>
    <xdr:to>
      <xdr:col>7</xdr:col>
      <xdr:colOff>490433</xdr:colOff>
      <xdr:row>77</xdr:row>
      <xdr:rowOff>189133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DEAB09-BDEF-EE48-B05B-135E5D16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7700" y="13633890"/>
          <a:ext cx="7805633" cy="50591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8A31-2B98-F245-AE21-ED4CCF9D8EEA}">
  <dimension ref="A1:F61"/>
  <sheetViews>
    <sheetView tabSelected="1" workbookViewId="0">
      <selection activeCell="L15" sqref="L15"/>
    </sheetView>
  </sheetViews>
  <sheetFormatPr baseColWidth="10" defaultColWidth="8.83203125" defaultRowHeight="16" outlineLevelRow="1"/>
  <cols>
    <col min="1" max="1" width="41.83203125" customWidth="1"/>
    <col min="2" max="2" width="17.1640625" customWidth="1"/>
    <col min="4" max="5" width="17.1640625" customWidth="1"/>
    <col min="9" max="9" width="13.5" bestFit="1" customWidth="1"/>
  </cols>
  <sheetData>
    <row r="1" spans="1:6" ht="17" thickBot="1"/>
    <row r="2" spans="1:6" ht="41" thickBot="1">
      <c r="A2" s="1" t="s">
        <v>0</v>
      </c>
      <c r="B2" s="2" t="s">
        <v>1</v>
      </c>
      <c r="D2" s="2" t="s">
        <v>2</v>
      </c>
      <c r="E2" s="2" t="s">
        <v>3</v>
      </c>
    </row>
    <row r="3" spans="1:6" ht="22" thickBot="1">
      <c r="A3" s="3" t="s">
        <v>4</v>
      </c>
      <c r="B3" s="4" t="s">
        <v>5</v>
      </c>
      <c r="D3" s="4" t="s">
        <v>6</v>
      </c>
      <c r="E3" s="4" t="s">
        <v>7</v>
      </c>
    </row>
    <row r="4" spans="1:6" ht="20" outlineLevel="1" thickBot="1">
      <c r="A4" s="3" t="s">
        <v>8</v>
      </c>
      <c r="B4" s="5">
        <v>16</v>
      </c>
      <c r="D4" s="5">
        <v>1</v>
      </c>
      <c r="E4" s="5">
        <v>1</v>
      </c>
    </row>
    <row r="5" spans="1:6" ht="20" outlineLevel="1" thickBot="1">
      <c r="A5" s="3" t="s">
        <v>10</v>
      </c>
      <c r="B5" s="5" t="s">
        <v>11</v>
      </c>
      <c r="D5" s="5">
        <v>16</v>
      </c>
      <c r="E5" s="5">
        <v>32</v>
      </c>
    </row>
    <row r="6" spans="1:6" ht="20" outlineLevel="1" thickBot="1">
      <c r="A6" s="3" t="s">
        <v>12</v>
      </c>
      <c r="B6" s="5" t="s">
        <v>13</v>
      </c>
      <c r="D6" s="5"/>
      <c r="E6" s="5"/>
    </row>
    <row r="7" spans="1:6" ht="20" outlineLevel="1" thickBot="1">
      <c r="A7" s="3" t="s">
        <v>14</v>
      </c>
      <c r="B7" s="5" t="s">
        <v>15</v>
      </c>
      <c r="D7" s="5" t="s">
        <v>15</v>
      </c>
      <c r="E7" s="5" t="s">
        <v>15</v>
      </c>
    </row>
    <row r="8" spans="1:6" ht="20" outlineLevel="1" thickBot="1">
      <c r="A8" s="3" t="s">
        <v>16</v>
      </c>
      <c r="B8" s="5">
        <v>8</v>
      </c>
      <c r="D8" s="5">
        <v>8</v>
      </c>
      <c r="E8" s="5">
        <v>8</v>
      </c>
      <c r="F8" s="8"/>
    </row>
    <row r="9" spans="1:6" ht="20" outlineLevel="1" thickBot="1">
      <c r="A9" s="3" t="s">
        <v>17</v>
      </c>
      <c r="B9" s="5" t="s">
        <v>18</v>
      </c>
      <c r="D9" s="5"/>
      <c r="E9" s="5"/>
    </row>
    <row r="10" spans="1:6" ht="20" outlineLevel="1" thickBot="1">
      <c r="A10" s="9" t="s">
        <v>19</v>
      </c>
      <c r="B10" s="5" t="s">
        <v>20</v>
      </c>
      <c r="D10" s="5"/>
      <c r="E10" s="5"/>
    </row>
    <row r="11" spans="1:6" ht="20" outlineLevel="1" thickBot="1">
      <c r="A11" s="3" t="s">
        <v>22</v>
      </c>
      <c r="B11" s="5"/>
      <c r="D11" s="5"/>
      <c r="E11" s="5"/>
    </row>
    <row r="12" spans="1:6" ht="20" outlineLevel="1" thickBot="1">
      <c r="A12" s="3" t="s">
        <v>23</v>
      </c>
      <c r="B12" s="5" t="s">
        <v>21</v>
      </c>
      <c r="D12" s="5"/>
      <c r="E12" s="5"/>
    </row>
    <row r="13" spans="1:6" ht="20" outlineLevel="1" thickBot="1">
      <c r="A13" s="3" t="s">
        <v>25</v>
      </c>
      <c r="B13" s="7" t="s">
        <v>24</v>
      </c>
      <c r="D13" s="7"/>
      <c r="E13" s="7"/>
    </row>
    <row r="14" spans="1:6" ht="20" thickBot="1">
      <c r="A14" s="3" t="s">
        <v>26</v>
      </c>
      <c r="B14" s="5" t="s">
        <v>20</v>
      </c>
      <c r="D14" s="5"/>
      <c r="E14" s="5"/>
    </row>
    <row r="15" spans="1:6" ht="20" outlineLevel="1" thickBot="1">
      <c r="A15" s="10" t="s">
        <v>27</v>
      </c>
      <c r="B15" s="5" t="s">
        <v>28</v>
      </c>
      <c r="D15" s="5" t="s">
        <v>28</v>
      </c>
      <c r="E15" s="5" t="s">
        <v>28</v>
      </c>
    </row>
    <row r="16" spans="1:6" ht="20" outlineLevel="1" thickBot="1">
      <c r="A16" s="3" t="s">
        <v>30</v>
      </c>
      <c r="B16" s="5">
        <v>4.5</v>
      </c>
      <c r="D16" s="5"/>
      <c r="E16" s="5"/>
    </row>
    <row r="17" spans="1:5" ht="20" outlineLevel="1" thickBot="1">
      <c r="A17" s="3" t="s">
        <v>31</v>
      </c>
      <c r="B17" s="6" t="s">
        <v>9</v>
      </c>
      <c r="D17" s="5" t="s">
        <v>32</v>
      </c>
      <c r="E17" s="5" t="s">
        <v>32</v>
      </c>
    </row>
    <row r="18" spans="1:5" ht="20" outlineLevel="1" thickBot="1">
      <c r="A18" s="3" t="s">
        <v>33</v>
      </c>
      <c r="B18" s="5" t="s">
        <v>34</v>
      </c>
      <c r="D18" s="5" t="s">
        <v>34</v>
      </c>
      <c r="E18" s="5" t="s">
        <v>34</v>
      </c>
    </row>
    <row r="19" spans="1:5" ht="20" outlineLevel="1" thickBot="1">
      <c r="A19" s="10" t="s">
        <v>35</v>
      </c>
      <c r="B19" s="5" t="s">
        <v>36</v>
      </c>
      <c r="D19" s="5" t="s">
        <v>36</v>
      </c>
      <c r="E19" s="5" t="s">
        <v>36</v>
      </c>
    </row>
    <row r="20" spans="1:5" ht="20" outlineLevel="1" thickBot="1">
      <c r="A20" s="10" t="s">
        <v>37</v>
      </c>
      <c r="B20" s="5" t="s">
        <v>29</v>
      </c>
      <c r="D20" s="5" t="s">
        <v>29</v>
      </c>
      <c r="E20" s="5" t="s">
        <v>29</v>
      </c>
    </row>
    <row r="21" spans="1:5" ht="20" outlineLevel="1" thickBot="1">
      <c r="A21" s="3" t="s">
        <v>38</v>
      </c>
      <c r="B21" s="5" t="s">
        <v>39</v>
      </c>
      <c r="D21" s="5" t="s">
        <v>39</v>
      </c>
      <c r="E21" s="5" t="s">
        <v>39</v>
      </c>
    </row>
    <row r="22" spans="1:5" ht="20" outlineLevel="1" thickBot="1">
      <c r="A22" s="3" t="s">
        <v>40</v>
      </c>
      <c r="B22" s="5" t="s">
        <v>41</v>
      </c>
      <c r="D22" s="5"/>
      <c r="E22" s="5"/>
    </row>
    <row r="23" spans="1:5" ht="30" customHeight="1" thickBot="1">
      <c r="A23" s="11" t="s">
        <v>42</v>
      </c>
      <c r="B23" s="7"/>
      <c r="D23" s="7"/>
      <c r="E23" s="7"/>
    </row>
    <row r="24" spans="1:5" ht="20" outlineLevel="1" thickBot="1">
      <c r="A24" s="12" t="s">
        <v>43</v>
      </c>
      <c r="B24" s="13">
        <v>2100</v>
      </c>
      <c r="D24" s="13">
        <v>2100</v>
      </c>
      <c r="E24" s="13">
        <v>2100</v>
      </c>
    </row>
    <row r="25" spans="1:5" ht="20" outlineLevel="1" thickBot="1">
      <c r="A25" s="14" t="s">
        <v>44</v>
      </c>
      <c r="B25" s="13">
        <f t="shared" ref="B25" si="0">B24*0.2</f>
        <v>420</v>
      </c>
      <c r="D25" s="13"/>
      <c r="E25" s="13"/>
    </row>
    <row r="26" spans="1:5" ht="20" outlineLevel="1" thickBot="1">
      <c r="A26" s="14" t="s">
        <v>45</v>
      </c>
      <c r="B26" s="13">
        <f t="shared" ref="B26" si="1">B24+B25</f>
        <v>2520</v>
      </c>
      <c r="D26" s="13">
        <f t="shared" ref="D26:E26" si="2">D24+D25</f>
        <v>2100</v>
      </c>
      <c r="E26" s="13">
        <f t="shared" si="2"/>
        <v>2100</v>
      </c>
    </row>
    <row r="27" spans="1:5" ht="20" outlineLevel="1" thickBot="1">
      <c r="A27" s="14" t="s">
        <v>46</v>
      </c>
      <c r="B27" s="13">
        <v>150</v>
      </c>
      <c r="D27" s="13">
        <v>0</v>
      </c>
      <c r="E27" s="13">
        <v>0</v>
      </c>
    </row>
    <row r="28" spans="1:5" ht="15" customHeight="1" outlineLevel="1" thickBot="1">
      <c r="A28" s="14" t="s">
        <v>47</v>
      </c>
      <c r="B28" s="16">
        <v>1.36</v>
      </c>
      <c r="D28" s="16">
        <v>1.36</v>
      </c>
      <c r="E28" s="16">
        <v>1.36</v>
      </c>
    </row>
    <row r="29" spans="1:5" ht="20" outlineLevel="1" thickBot="1">
      <c r="A29" s="14" t="s">
        <v>48</v>
      </c>
      <c r="B29" s="13">
        <f t="shared" ref="B29" si="3">B27/B28</f>
        <v>110.29411764705881</v>
      </c>
      <c r="D29" s="13">
        <f>D27/D28</f>
        <v>0</v>
      </c>
      <c r="E29" s="13">
        <f>E27/E28</f>
        <v>0</v>
      </c>
    </row>
    <row r="30" spans="1:5" ht="20" outlineLevel="1" thickBot="1">
      <c r="A30" s="14" t="s">
        <v>49</v>
      </c>
      <c r="B30" s="13">
        <f t="shared" ref="B30" si="4">B26+B29</f>
        <v>2630.294117647059</v>
      </c>
      <c r="D30" s="13">
        <f>D26+D29</f>
        <v>2100</v>
      </c>
      <c r="E30" s="13">
        <f>E26+E29</f>
        <v>2100</v>
      </c>
    </row>
    <row r="31" spans="1:5" ht="20" outlineLevel="1" thickBot="1">
      <c r="A31" s="14" t="s">
        <v>50</v>
      </c>
      <c r="B31" s="17">
        <v>0.6</v>
      </c>
      <c r="D31" s="17">
        <v>0.6</v>
      </c>
      <c r="E31" s="17">
        <v>0.6</v>
      </c>
    </row>
    <row r="32" spans="1:5" ht="20" outlineLevel="1" thickBot="1">
      <c r="A32" s="18" t="s">
        <v>51</v>
      </c>
      <c r="B32" s="19">
        <f t="shared" ref="B32" si="5">B30/(1-B31)</f>
        <v>6575.7352941176468</v>
      </c>
      <c r="D32" s="19">
        <f>D30/(1-D31)</f>
        <v>5250</v>
      </c>
      <c r="E32" s="19">
        <f>E30/(1-E31)</f>
        <v>5250</v>
      </c>
    </row>
    <row r="33" spans="1:5" ht="20" outlineLevel="1" thickBot="1">
      <c r="A33" s="14" t="s">
        <v>52</v>
      </c>
      <c r="B33" s="20">
        <v>22.62482788771791</v>
      </c>
      <c r="D33" s="20">
        <f>16/8*1024/60</f>
        <v>34.133333333333333</v>
      </c>
      <c r="E33" s="20">
        <f>12/8*1024/43</f>
        <v>35.720930232558139</v>
      </c>
    </row>
    <row r="34" spans="1:5" ht="20" outlineLevel="1" thickBot="1">
      <c r="A34" s="14" t="s">
        <v>53</v>
      </c>
      <c r="B34" s="21">
        <f t="shared" ref="B34" si="6">1024/B33</f>
        <v>45.260012809020644</v>
      </c>
      <c r="D34" s="21">
        <f t="shared" ref="D34:E34" si="7">1024/D33</f>
        <v>30</v>
      </c>
      <c r="E34" s="21">
        <f t="shared" si="7"/>
        <v>28.666666666666668</v>
      </c>
    </row>
    <row r="35" spans="1:5" ht="20" outlineLevel="1" thickBot="1">
      <c r="A35" s="14" t="s">
        <v>54</v>
      </c>
      <c r="B35" s="22">
        <f t="shared" ref="B35" si="8">(295*3.14*((295/(4*B34)-(1/SQRT(2*B34)))))</f>
        <v>1412.021754303144</v>
      </c>
      <c r="D35" s="22">
        <f>(295*3.14*((295/(4*D34)-(1/SQRT(2*D34)))))</f>
        <v>2157.5693508802692</v>
      </c>
      <c r="E35" s="22">
        <f>(295*3.14*((295/(4*E34)-(1/SQRT(2*E34)))))</f>
        <v>2260.7340627740746</v>
      </c>
    </row>
    <row r="36" spans="1:5" ht="20" outlineLevel="1" thickBot="1">
      <c r="A36" s="14" t="s">
        <v>55</v>
      </c>
      <c r="B36" s="23">
        <v>0.95</v>
      </c>
      <c r="D36" s="23">
        <v>0.95</v>
      </c>
      <c r="E36" s="23">
        <v>0.95</v>
      </c>
    </row>
    <row r="37" spans="1:5" ht="20" outlineLevel="1" thickBot="1">
      <c r="A37" s="14" t="s">
        <v>56</v>
      </c>
      <c r="B37" s="24">
        <f>B35*B36</f>
        <v>1341.4206665879867</v>
      </c>
      <c r="D37" s="24">
        <f>D35*D36</f>
        <v>2049.6908833362559</v>
      </c>
      <c r="E37" s="24">
        <f>E35*E36</f>
        <v>2147.697359635371</v>
      </c>
    </row>
    <row r="38" spans="1:5" ht="20" outlineLevel="1" thickBot="1">
      <c r="A38" s="14" t="s">
        <v>57</v>
      </c>
      <c r="B38" s="25">
        <f t="shared" ref="B38" si="9">B32/B37</f>
        <v>4.9020679775596179</v>
      </c>
      <c r="D38" s="25">
        <f t="shared" ref="D38:E38" si="10">D32/D37</f>
        <v>2.5613618339632955</v>
      </c>
      <c r="E38" s="25">
        <f t="shared" si="10"/>
        <v>2.444478490624642</v>
      </c>
    </row>
    <row r="39" spans="1:5" ht="20" outlineLevel="1" thickBot="1">
      <c r="A39" s="14" t="s">
        <v>58</v>
      </c>
      <c r="B39" s="26">
        <f>9/8</f>
        <v>1.125</v>
      </c>
      <c r="D39" s="26">
        <v>1</v>
      </c>
      <c r="E39" s="26">
        <v>1</v>
      </c>
    </row>
    <row r="40" spans="1:5" ht="20" thickBot="1">
      <c r="A40" s="18" t="s">
        <v>59</v>
      </c>
      <c r="B40" s="27">
        <f>B39*B38</f>
        <v>5.5148264747545701</v>
      </c>
      <c r="D40" s="27">
        <f>D39*D38</f>
        <v>2.5613618339632955</v>
      </c>
      <c r="E40" s="27">
        <f>E39*E38</f>
        <v>2.444478490624642</v>
      </c>
    </row>
    <row r="41" spans="1:5" ht="20" outlineLevel="1" thickBot="1">
      <c r="A41" s="14" t="s">
        <v>60</v>
      </c>
      <c r="B41" s="24">
        <f>128/2</f>
        <v>64</v>
      </c>
      <c r="D41" s="24"/>
      <c r="E41" s="24"/>
    </row>
    <row r="42" spans="1:5" ht="20" thickBot="1">
      <c r="A42" s="18" t="s">
        <v>61</v>
      </c>
      <c r="B42" s="28">
        <f t="shared" ref="B42" si="11">B41/B40</f>
        <v>11.605079560159368</v>
      </c>
      <c r="D42" s="28">
        <f t="shared" ref="D42:E42" si="12">D41/D40</f>
        <v>0</v>
      </c>
      <c r="E42" s="28">
        <f t="shared" si="12"/>
        <v>0</v>
      </c>
    </row>
    <row r="43" spans="1:5" ht="20" thickBot="1">
      <c r="A43" s="14" t="s">
        <v>62</v>
      </c>
      <c r="B43" s="24">
        <v>8</v>
      </c>
      <c r="D43" s="24">
        <v>8</v>
      </c>
      <c r="E43" s="24">
        <v>8</v>
      </c>
    </row>
    <row r="44" spans="1:5" ht="20" thickBot="1">
      <c r="A44" s="18" t="s">
        <v>63</v>
      </c>
      <c r="B44" s="27">
        <f t="shared" ref="B44" si="13">B43*B40</f>
        <v>44.118611798036561</v>
      </c>
      <c r="D44" s="27">
        <f>D43*D40</f>
        <v>20.490894671706364</v>
      </c>
      <c r="E44" s="27">
        <f>E43*E40</f>
        <v>19.555827924997136</v>
      </c>
    </row>
    <row r="46" spans="1:5" ht="19">
      <c r="A46" s="15" t="s">
        <v>64</v>
      </c>
      <c r="B46" s="29" t="s">
        <v>65</v>
      </c>
      <c r="D46" s="29" t="s">
        <v>65</v>
      </c>
      <c r="E46" s="29" t="s">
        <v>65</v>
      </c>
    </row>
    <row r="47" spans="1:5">
      <c r="B47" s="30"/>
      <c r="D47" s="30"/>
      <c r="E47" s="30"/>
    </row>
    <row r="48" spans="1:5">
      <c r="B48" s="30"/>
      <c r="D48" s="30"/>
      <c r="E48" s="30"/>
    </row>
    <row r="50" spans="1:5">
      <c r="B50" t="s">
        <v>66</v>
      </c>
      <c r="D50" t="s">
        <v>66</v>
      </c>
      <c r="E50" t="s">
        <v>66</v>
      </c>
    </row>
    <row r="51" spans="1:5">
      <c r="A51" t="s">
        <v>67</v>
      </c>
    </row>
    <row r="52" spans="1:5">
      <c r="A52" t="s">
        <v>68</v>
      </c>
    </row>
    <row r="61" spans="1:5">
      <c r="A61" t="s">
        <v>69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2023-01-06T17:13:49Z</dcterms:created>
  <dcterms:modified xsi:type="dcterms:W3CDTF">2023-01-06T17:17:05Z</dcterms:modified>
</cp:coreProperties>
</file>