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kau/Documents/dck02/BiSM/"/>
    </mc:Choice>
  </mc:AlternateContent>
  <xr:revisionPtr revIDLastSave="0" documentId="13_ncr:1_{D5F8FEC6-D7F6-7244-9DEE-6EDA300BFA42}" xr6:coauthVersionLast="43" xr6:coauthVersionMax="43" xr10:uidLastSave="{00000000-0000-0000-0000-000000000000}"/>
  <bookViews>
    <workbookView xWindow="660" yWindow="460" windowWidth="28040" windowHeight="17040" xr2:uid="{10031CD2-1A8B-DD4C-9D0F-E4A484B4E49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" i="1" l="1"/>
  <c r="N19" i="1"/>
  <c r="Q19" i="1" s="1"/>
  <c r="Q18" i="1"/>
  <c r="P18" i="1"/>
  <c r="O18" i="1"/>
  <c r="R18" i="1" s="1"/>
  <c r="K18" i="1" s="1"/>
  <c r="N17" i="1"/>
  <c r="Q17" i="1" s="1"/>
  <c r="O17" i="1" l="1"/>
  <c r="R17" i="1" s="1"/>
  <c r="N16" i="1"/>
  <c r="N20" i="1"/>
  <c r="N21" i="1" s="1"/>
  <c r="N22" i="1" s="1"/>
  <c r="O21" i="1"/>
  <c r="R21" i="1" s="1"/>
  <c r="Q21" i="1"/>
  <c r="P21" i="1"/>
  <c r="O20" i="1"/>
  <c r="R20" i="1" s="1"/>
  <c r="L18" i="1"/>
  <c r="O19" i="1"/>
  <c r="P20" i="1"/>
  <c r="L17" i="1"/>
  <c r="P19" i="1"/>
  <c r="Q20" i="1"/>
  <c r="N15" i="1"/>
  <c r="O16" i="1"/>
  <c r="R16" i="1" s="1"/>
  <c r="P17" i="1"/>
  <c r="K17" i="1" s="1"/>
  <c r="K20" i="1" l="1"/>
  <c r="K21" i="1"/>
  <c r="L20" i="1"/>
  <c r="P16" i="1"/>
  <c r="Q16" i="1"/>
  <c r="K16" i="1"/>
  <c r="L19" i="1"/>
  <c r="R19" i="1"/>
  <c r="K19" i="1" s="1"/>
  <c r="O15" i="1"/>
  <c r="R15" i="1" s="1"/>
  <c r="N14" i="1"/>
  <c r="P15" i="1"/>
  <c r="Q15" i="1"/>
  <c r="L16" i="1"/>
  <c r="L21" i="1"/>
  <c r="O22" i="1"/>
  <c r="R22" i="1" s="1"/>
  <c r="N23" i="1"/>
  <c r="P22" i="1"/>
  <c r="K22" i="1" s="1"/>
  <c r="Q22" i="1"/>
  <c r="L15" i="1" l="1"/>
  <c r="L22" i="1"/>
  <c r="K15" i="1"/>
  <c r="P23" i="1"/>
  <c r="O23" i="1"/>
  <c r="R23" i="1" s="1"/>
  <c r="N24" i="1"/>
  <c r="Q23" i="1"/>
  <c r="O14" i="1"/>
  <c r="R14" i="1" s="1"/>
  <c r="N13" i="1"/>
  <c r="P14" i="1"/>
  <c r="Q14" i="1"/>
  <c r="L23" i="1" l="1"/>
  <c r="L14" i="1"/>
  <c r="N12" i="1"/>
  <c r="Q13" i="1"/>
  <c r="P13" i="1"/>
  <c r="O13" i="1"/>
  <c r="R13" i="1" s="1"/>
  <c r="Q24" i="1"/>
  <c r="P24" i="1"/>
  <c r="K24" i="1" s="1"/>
  <c r="O24" i="1"/>
  <c r="R24" i="1" s="1"/>
  <c r="N25" i="1"/>
  <c r="K14" i="1"/>
  <c r="K23" i="1"/>
  <c r="D17" i="1"/>
  <c r="G17" i="1" s="1"/>
  <c r="D19" i="1"/>
  <c r="E19" i="1" s="1"/>
  <c r="B19" i="1" s="1"/>
  <c r="F18" i="1"/>
  <c r="G18" i="1"/>
  <c r="E18" i="1"/>
  <c r="B18" i="1" s="1"/>
  <c r="L24" i="1" l="1"/>
  <c r="K13" i="1"/>
  <c r="Q12" i="1"/>
  <c r="P12" i="1"/>
  <c r="O12" i="1"/>
  <c r="R12" i="1" s="1"/>
  <c r="N11" i="1"/>
  <c r="L13" i="1"/>
  <c r="Q25" i="1"/>
  <c r="P25" i="1"/>
  <c r="O25" i="1"/>
  <c r="R25" i="1" s="1"/>
  <c r="N26" i="1"/>
  <c r="E17" i="1"/>
  <c r="H17" i="1" s="1"/>
  <c r="F17" i="1"/>
  <c r="A17" i="1" s="1"/>
  <c r="D16" i="1"/>
  <c r="E16" i="1" s="1"/>
  <c r="H16" i="1" s="1"/>
  <c r="G19" i="1"/>
  <c r="B16" i="1"/>
  <c r="F19" i="1"/>
  <c r="A19" i="1" s="1"/>
  <c r="D20" i="1"/>
  <c r="F20" i="1" s="1"/>
  <c r="H18" i="1"/>
  <c r="A18" i="1" s="1"/>
  <c r="H19" i="1"/>
  <c r="Q26" i="1" l="1"/>
  <c r="P26" i="1"/>
  <c r="O26" i="1"/>
  <c r="R26" i="1" s="1"/>
  <c r="N27" i="1"/>
  <c r="L26" i="1"/>
  <c r="K25" i="1"/>
  <c r="Q11" i="1"/>
  <c r="P11" i="1"/>
  <c r="K11" i="1" s="1"/>
  <c r="O11" i="1"/>
  <c r="R11" i="1" s="1"/>
  <c r="N10" i="1"/>
  <c r="L11" i="1"/>
  <c r="L25" i="1"/>
  <c r="K12" i="1"/>
  <c r="L12" i="1"/>
  <c r="F16" i="1"/>
  <c r="A16" i="1" s="1"/>
  <c r="G16" i="1"/>
  <c r="D15" i="1"/>
  <c r="G15" i="1" s="1"/>
  <c r="B17" i="1"/>
  <c r="G20" i="1"/>
  <c r="E20" i="1"/>
  <c r="D21" i="1"/>
  <c r="K26" i="1" l="1"/>
  <c r="N28" i="1"/>
  <c r="Q27" i="1"/>
  <c r="P27" i="1"/>
  <c r="O27" i="1"/>
  <c r="R27" i="1" s="1"/>
  <c r="Q10" i="1"/>
  <c r="P10" i="1"/>
  <c r="O10" i="1"/>
  <c r="R10" i="1" s="1"/>
  <c r="N9" i="1"/>
  <c r="F15" i="1"/>
  <c r="D14" i="1"/>
  <c r="F14" i="1" s="1"/>
  <c r="E15" i="1"/>
  <c r="H15" i="1" s="1"/>
  <c r="E14" i="1"/>
  <c r="H14" i="1" s="1"/>
  <c r="D13" i="1"/>
  <c r="G21" i="1"/>
  <c r="D22" i="1"/>
  <c r="E21" i="1"/>
  <c r="F21" i="1"/>
  <c r="B20" i="1"/>
  <c r="H20" i="1"/>
  <c r="A20" i="1" s="1"/>
  <c r="K27" i="1" l="1"/>
  <c r="K10" i="1"/>
  <c r="L27" i="1"/>
  <c r="L10" i="1"/>
  <c r="Q9" i="1"/>
  <c r="P9" i="1"/>
  <c r="N8" i="1"/>
  <c r="O9" i="1"/>
  <c r="R9" i="1" s="1"/>
  <c r="N29" i="1"/>
  <c r="Q28" i="1"/>
  <c r="P28" i="1"/>
  <c r="O28" i="1"/>
  <c r="R28" i="1" s="1"/>
  <c r="B15" i="1"/>
  <c r="A15" i="1"/>
  <c r="G14" i="1"/>
  <c r="A14" i="1"/>
  <c r="G13" i="1"/>
  <c r="D12" i="1"/>
  <c r="E13" i="1"/>
  <c r="H13" i="1" s="1"/>
  <c r="F13" i="1"/>
  <c r="A13" i="1" s="1"/>
  <c r="B14" i="1"/>
  <c r="B21" i="1"/>
  <c r="H21" i="1"/>
  <c r="A21" i="1" s="1"/>
  <c r="F22" i="1"/>
  <c r="E22" i="1"/>
  <c r="H22" i="1" s="1"/>
  <c r="D23" i="1"/>
  <c r="G22" i="1"/>
  <c r="B22" i="1"/>
  <c r="L9" i="1" l="1"/>
  <c r="P8" i="1"/>
  <c r="O8" i="1"/>
  <c r="R8" i="1" s="1"/>
  <c r="N7" i="1"/>
  <c r="Q8" i="1"/>
  <c r="N30" i="1"/>
  <c r="O29" i="1"/>
  <c r="R29" i="1" s="1"/>
  <c r="Q29" i="1"/>
  <c r="P29" i="1"/>
  <c r="K9" i="1"/>
  <c r="K28" i="1"/>
  <c r="L28" i="1"/>
  <c r="A22" i="1"/>
  <c r="B13" i="1"/>
  <c r="E12" i="1"/>
  <c r="H12" i="1" s="1"/>
  <c r="D11" i="1"/>
  <c r="F12" i="1"/>
  <c r="G12" i="1"/>
  <c r="E23" i="1"/>
  <c r="H23" i="1" s="1"/>
  <c r="D24" i="1"/>
  <c r="F23" i="1"/>
  <c r="G23" i="1"/>
  <c r="O30" i="1" l="1"/>
  <c r="R30" i="1" s="1"/>
  <c r="N31" i="1"/>
  <c r="L30" i="1"/>
  <c r="P30" i="1"/>
  <c r="K30" i="1" s="1"/>
  <c r="Q30" i="1"/>
  <c r="L8" i="1"/>
  <c r="O7" i="1"/>
  <c r="R7" i="1" s="1"/>
  <c r="N6" i="1"/>
  <c r="P7" i="1"/>
  <c r="Q7" i="1"/>
  <c r="L29" i="1"/>
  <c r="K29" i="1"/>
  <c r="K8" i="1"/>
  <c r="B12" i="1"/>
  <c r="A12" i="1"/>
  <c r="A23" i="1"/>
  <c r="B23" i="1"/>
  <c r="E11" i="1"/>
  <c r="H11" i="1" s="1"/>
  <c r="D10" i="1"/>
  <c r="F11" i="1"/>
  <c r="A11" i="1" s="1"/>
  <c r="G11" i="1"/>
  <c r="D25" i="1"/>
  <c r="G24" i="1"/>
  <c r="E24" i="1"/>
  <c r="H24" i="1" s="1"/>
  <c r="F24" i="1"/>
  <c r="A24" i="1" s="1"/>
  <c r="P31" i="1" l="1"/>
  <c r="O31" i="1"/>
  <c r="R31" i="1" s="1"/>
  <c r="N32" i="1"/>
  <c r="Q31" i="1"/>
  <c r="N5" i="1"/>
  <c r="O6" i="1"/>
  <c r="R6" i="1" s="1"/>
  <c r="P6" i="1"/>
  <c r="Q6" i="1"/>
  <c r="K7" i="1"/>
  <c r="L7" i="1"/>
  <c r="B24" i="1"/>
  <c r="D9" i="1"/>
  <c r="G10" i="1"/>
  <c r="E10" i="1"/>
  <c r="H10" i="1" s="1"/>
  <c r="F10" i="1"/>
  <c r="A10" i="1" s="1"/>
  <c r="B11" i="1"/>
  <c r="G25" i="1"/>
  <c r="D26" i="1"/>
  <c r="F25" i="1"/>
  <c r="E25" i="1"/>
  <c r="H25" i="1" s="1"/>
  <c r="N4" i="1" l="1"/>
  <c r="Q5" i="1"/>
  <c r="O5" i="1"/>
  <c r="R5" i="1" s="1"/>
  <c r="P5" i="1"/>
  <c r="L6" i="1"/>
  <c r="L31" i="1"/>
  <c r="Q32" i="1"/>
  <c r="P32" i="1"/>
  <c r="O32" i="1"/>
  <c r="R32" i="1" s="1"/>
  <c r="N33" i="1"/>
  <c r="L32" i="1"/>
  <c r="K6" i="1"/>
  <c r="K31" i="1"/>
  <c r="A25" i="1"/>
  <c r="B25" i="1"/>
  <c r="B10" i="1"/>
  <c r="G9" i="1"/>
  <c r="D8" i="1"/>
  <c r="E9" i="1"/>
  <c r="H9" i="1" s="1"/>
  <c r="F9" i="1"/>
  <c r="E26" i="1"/>
  <c r="H26" i="1" s="1"/>
  <c r="D27" i="1"/>
  <c r="G26" i="1"/>
  <c r="F26" i="1"/>
  <c r="K5" i="1" l="1"/>
  <c r="Q33" i="1"/>
  <c r="P33" i="1"/>
  <c r="O33" i="1"/>
  <c r="R33" i="1" s="1"/>
  <c r="L33" i="1"/>
  <c r="Q4" i="1"/>
  <c r="P4" i="1"/>
  <c r="O4" i="1"/>
  <c r="R4" i="1" s="1"/>
  <c r="N3" i="1"/>
  <c r="K32" i="1"/>
  <c r="L5" i="1"/>
  <c r="A9" i="1"/>
  <c r="A26" i="1"/>
  <c r="B9" i="1"/>
  <c r="B26" i="1"/>
  <c r="E8" i="1"/>
  <c r="H8" i="1" s="1"/>
  <c r="D7" i="1"/>
  <c r="F8" i="1"/>
  <c r="A8" i="1" s="1"/>
  <c r="G8" i="1"/>
  <c r="E27" i="1"/>
  <c r="H27" i="1" s="1"/>
  <c r="F27" i="1"/>
  <c r="A27" i="1" s="1"/>
  <c r="D28" i="1"/>
  <c r="G27" i="1"/>
  <c r="L4" i="1" l="1"/>
  <c r="K4" i="1"/>
  <c r="K33" i="1"/>
  <c r="Q3" i="1"/>
  <c r="P3" i="1"/>
  <c r="O3" i="1"/>
  <c r="R3" i="1" s="1"/>
  <c r="B8" i="1"/>
  <c r="B27" i="1"/>
  <c r="E7" i="1"/>
  <c r="H7" i="1" s="1"/>
  <c r="D6" i="1"/>
  <c r="F7" i="1"/>
  <c r="A7" i="1" s="1"/>
  <c r="G7" i="1"/>
  <c r="F28" i="1"/>
  <c r="E28" i="1"/>
  <c r="H28" i="1" s="1"/>
  <c r="G28" i="1"/>
  <c r="D29" i="1"/>
  <c r="K3" i="1" l="1"/>
  <c r="B28" i="1"/>
  <c r="A28" i="1"/>
  <c r="F6" i="1"/>
  <c r="E6" i="1"/>
  <c r="H6" i="1" s="1"/>
  <c r="D5" i="1"/>
  <c r="G6" i="1"/>
  <c r="B7" i="1"/>
  <c r="D30" i="1"/>
  <c r="G29" i="1"/>
  <c r="F29" i="1"/>
  <c r="E29" i="1"/>
  <c r="H29" i="1" s="1"/>
  <c r="A6" i="1" l="1"/>
  <c r="A29" i="1"/>
  <c r="G5" i="1"/>
  <c r="F5" i="1"/>
  <c r="E5" i="1"/>
  <c r="H5" i="1" s="1"/>
  <c r="D4" i="1"/>
  <c r="B5" i="1"/>
  <c r="B6" i="1"/>
  <c r="F30" i="1"/>
  <c r="E30" i="1"/>
  <c r="H30" i="1" s="1"/>
  <c r="D31" i="1"/>
  <c r="G30" i="1"/>
  <c r="B29" i="1"/>
  <c r="A30" i="1" l="1"/>
  <c r="A5" i="1"/>
  <c r="B30" i="1"/>
  <c r="E4" i="1"/>
  <c r="H4" i="1" s="1"/>
  <c r="G4" i="1"/>
  <c r="B4" i="1"/>
  <c r="D3" i="1"/>
  <c r="F4" i="1"/>
  <c r="A4" i="1" s="1"/>
  <c r="F31" i="1"/>
  <c r="E31" i="1"/>
  <c r="H31" i="1" s="1"/>
  <c r="G31" i="1"/>
  <c r="D32" i="1"/>
  <c r="A31" i="1" l="1"/>
  <c r="E3" i="1"/>
  <c r="H3" i="1" s="1"/>
  <c r="F3" i="1"/>
  <c r="A3" i="1" s="1"/>
  <c r="G3" i="1"/>
  <c r="B31" i="1"/>
  <c r="D33" i="1"/>
  <c r="E32" i="1"/>
  <c r="H32" i="1" s="1"/>
  <c r="G32" i="1"/>
  <c r="F32" i="1"/>
  <c r="A32" i="1" l="1"/>
  <c r="B32" i="1"/>
  <c r="B3" i="1"/>
  <c r="F33" i="1"/>
  <c r="A33" i="1" s="1"/>
  <c r="E33" i="1"/>
  <c r="H33" i="1" s="1"/>
  <c r="B33" i="1"/>
  <c r="G33" i="1"/>
</calcChain>
</file>

<file path=xl/sharedStrings.xml><?xml version="1.0" encoding="utf-8"?>
<sst xmlns="http://schemas.openxmlformats.org/spreadsheetml/2006/main" count="38" uniqueCount="34">
  <si>
    <t>As</t>
  </si>
  <si>
    <t>Si</t>
  </si>
  <si>
    <t>O</t>
  </si>
  <si>
    <t>SI</t>
  </si>
  <si>
    <t>CN</t>
  </si>
  <si>
    <t>Alloy</t>
  </si>
  <si>
    <t>Se:Ge</t>
  </si>
  <si>
    <t>G01</t>
  </si>
  <si>
    <t>G02</t>
  </si>
  <si>
    <t>G03</t>
  </si>
  <si>
    <t>G04</t>
  </si>
  <si>
    <t>G05</t>
  </si>
  <si>
    <t>G06</t>
  </si>
  <si>
    <t>G07</t>
  </si>
  <si>
    <t>G08</t>
  </si>
  <si>
    <t>G09</t>
  </si>
  <si>
    <t>IV (14)</t>
  </si>
  <si>
    <t>VI (16)</t>
  </si>
  <si>
    <t>S (2.58eV)</t>
  </si>
  <si>
    <t>O (3.44eV)</t>
  </si>
  <si>
    <t>Se(2.55eV)</t>
  </si>
  <si>
    <t>Si (1.9eV)</t>
  </si>
  <si>
    <t>Ge(2.01eV)</t>
  </si>
  <si>
    <t>Ge-Se</t>
  </si>
  <si>
    <t>0.54eV</t>
  </si>
  <si>
    <t>SI-O</t>
  </si>
  <si>
    <t>1.54eV</t>
  </si>
  <si>
    <t>V (15)</t>
  </si>
  <si>
    <t>P</t>
  </si>
  <si>
    <t>III (13)</t>
  </si>
  <si>
    <t>B</t>
  </si>
  <si>
    <t>Al</t>
  </si>
  <si>
    <t>Ga</t>
  </si>
  <si>
    <t>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</si>
</sst>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.000"/>
    <numFmt numFmtId="169" formatCode="0.0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5"/>
      <name val="Calibri"/>
      <family val="2"/>
      <scheme val="minor"/>
    </font>
    <font>
      <sz val="12"/>
      <color theme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168" fontId="0" fillId="0" borderId="0" xfId="0" applyNumberFormat="1"/>
    <xf numFmtId="2" fontId="0" fillId="0" borderId="0" xfId="0" applyNumberFormat="1"/>
    <xf numFmtId="169" fontId="0" fillId="0" borderId="0" xfId="0" applyNumberFormat="1"/>
    <xf numFmtId="9" fontId="0" fillId="0" borderId="0" xfId="1" applyFont="1"/>
    <xf numFmtId="168" fontId="0" fillId="0" borderId="1" xfId="0" applyNumberForma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cap="none" baseline="0"/>
              <a:t>As doped (IV-VI) Glass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2833669184813"/>
          <c:y val="0.13694266064843158"/>
          <c:w val="0.82593205443457107"/>
          <c:h val="0.71049565006905779"/>
        </c:manualLayout>
      </c:layout>
      <c:scatterChart>
        <c:scatterStyle val="lineMarker"/>
        <c:varyColors val="0"/>
        <c:ser>
          <c:idx val="0"/>
          <c:order val="0"/>
          <c:tx>
            <c:v>As.1(SiOx).9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Sheet1!$H$3:$H$33</c:f>
              <c:numCache>
                <c:formatCode>0.00</c:formatCode>
                <c:ptCount val="31"/>
                <c:pt idx="0">
                  <c:v>0.99999999999999956</c:v>
                </c:pt>
                <c:pt idx="1">
                  <c:v>1.045454545454545</c:v>
                </c:pt>
                <c:pt idx="2">
                  <c:v>1.093023255813953</c:v>
                </c:pt>
                <c:pt idx="3">
                  <c:v>1.1428571428571423</c:v>
                </c:pt>
                <c:pt idx="4">
                  <c:v>1.1951219512195117</c:v>
                </c:pt>
                <c:pt idx="5">
                  <c:v>1.2499999999999996</c:v>
                </c:pt>
                <c:pt idx="6">
                  <c:v>1.3076923076923075</c:v>
                </c:pt>
                <c:pt idx="7">
                  <c:v>1.3684210526315788</c:v>
                </c:pt>
                <c:pt idx="8">
                  <c:v>1.4324324324324322</c:v>
                </c:pt>
                <c:pt idx="9">
                  <c:v>1.5</c:v>
                </c:pt>
                <c:pt idx="10">
                  <c:v>1.5714285714285714</c:v>
                </c:pt>
                <c:pt idx="11">
                  <c:v>1.6470588235294119</c:v>
                </c:pt>
                <c:pt idx="12">
                  <c:v>1.7272727272727273</c:v>
                </c:pt>
                <c:pt idx="13">
                  <c:v>1.8125000000000002</c:v>
                </c:pt>
                <c:pt idx="14">
                  <c:v>1.9032258064516132</c:v>
                </c:pt>
                <c:pt idx="15" formatCode="General">
                  <c:v>2.0000000000000004</c:v>
                </c:pt>
                <c:pt idx="16">
                  <c:v>2.1034482758620694</c:v>
                </c:pt>
                <c:pt idx="17">
                  <c:v>2.2142857142857149</c:v>
                </c:pt>
                <c:pt idx="18">
                  <c:v>2.3333333333333339</c:v>
                </c:pt>
                <c:pt idx="19">
                  <c:v>2.4615384615384626</c:v>
                </c:pt>
                <c:pt idx="20">
                  <c:v>2.600000000000001</c:v>
                </c:pt>
                <c:pt idx="21">
                  <c:v>2.7500000000000013</c:v>
                </c:pt>
                <c:pt idx="22">
                  <c:v>2.913043478260871</c:v>
                </c:pt>
                <c:pt idx="23">
                  <c:v>3.0909090909090926</c:v>
                </c:pt>
                <c:pt idx="24">
                  <c:v>3.2857142857142878</c:v>
                </c:pt>
                <c:pt idx="25">
                  <c:v>3.5000000000000027</c:v>
                </c:pt>
                <c:pt idx="26">
                  <c:v>3.7368421052631611</c:v>
                </c:pt>
                <c:pt idx="27">
                  <c:v>4.0000000000000036</c:v>
                </c:pt>
                <c:pt idx="28">
                  <c:v>4.2941176470588278</c:v>
                </c:pt>
                <c:pt idx="29">
                  <c:v>4.6250000000000053</c:v>
                </c:pt>
                <c:pt idx="30">
                  <c:v>5.0000000000000062</c:v>
                </c:pt>
              </c:numCache>
            </c:numRef>
          </c:xVal>
          <c:yVal>
            <c:numRef>
              <c:f>Sheet1!$B$3:$B$33</c:f>
              <c:numCache>
                <c:formatCode>General</c:formatCode>
                <c:ptCount val="31"/>
                <c:pt idx="0">
                  <c:v>3.0000000000000004</c:v>
                </c:pt>
                <c:pt idx="1">
                  <c:v>2.9800000000000004</c:v>
                </c:pt>
                <c:pt idx="2">
                  <c:v>2.9600000000000004</c:v>
                </c:pt>
                <c:pt idx="3">
                  <c:v>2.9400000000000004</c:v>
                </c:pt>
                <c:pt idx="4">
                  <c:v>2.9200000000000004</c:v>
                </c:pt>
                <c:pt idx="5">
                  <c:v>2.9000000000000004</c:v>
                </c:pt>
                <c:pt idx="6">
                  <c:v>2.8800000000000003</c:v>
                </c:pt>
                <c:pt idx="7">
                  <c:v>2.8600000000000003</c:v>
                </c:pt>
                <c:pt idx="8">
                  <c:v>2.8400000000000003</c:v>
                </c:pt>
                <c:pt idx="9">
                  <c:v>2.8200000000000003</c:v>
                </c:pt>
                <c:pt idx="10">
                  <c:v>2.8000000000000003</c:v>
                </c:pt>
                <c:pt idx="11">
                  <c:v>2.7800000000000002</c:v>
                </c:pt>
                <c:pt idx="12">
                  <c:v>2.7600000000000002</c:v>
                </c:pt>
                <c:pt idx="13">
                  <c:v>2.74</c:v>
                </c:pt>
                <c:pt idx="14">
                  <c:v>2.72</c:v>
                </c:pt>
                <c:pt idx="15">
                  <c:v>2.7</c:v>
                </c:pt>
                <c:pt idx="16">
                  <c:v>2.68</c:v>
                </c:pt>
                <c:pt idx="17">
                  <c:v>2.66</c:v>
                </c:pt>
                <c:pt idx="18">
                  <c:v>2.64</c:v>
                </c:pt>
                <c:pt idx="19">
                  <c:v>2.62</c:v>
                </c:pt>
                <c:pt idx="20">
                  <c:v>2.6</c:v>
                </c:pt>
                <c:pt idx="21">
                  <c:v>2.58</c:v>
                </c:pt>
                <c:pt idx="22">
                  <c:v>2.56</c:v>
                </c:pt>
                <c:pt idx="23">
                  <c:v>2.54</c:v>
                </c:pt>
                <c:pt idx="24">
                  <c:v>2.52</c:v>
                </c:pt>
                <c:pt idx="25">
                  <c:v>2.5</c:v>
                </c:pt>
                <c:pt idx="26">
                  <c:v>2.48</c:v>
                </c:pt>
                <c:pt idx="27">
                  <c:v>2.46</c:v>
                </c:pt>
                <c:pt idx="28">
                  <c:v>2.44</c:v>
                </c:pt>
                <c:pt idx="29">
                  <c:v>2.42</c:v>
                </c:pt>
                <c:pt idx="30">
                  <c:v>2.4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5FF-824F-BA72-8A68D07537B4}"/>
            </c:ext>
          </c:extLst>
        </c:ser>
        <c:ser>
          <c:idx val="1"/>
          <c:order val="1"/>
          <c:tx>
            <c:v>SiOx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xVal>
            <c:numRef>
              <c:f>Sheet1!$R$3:$R$33</c:f>
              <c:numCache>
                <c:formatCode>0.00</c:formatCode>
                <c:ptCount val="31"/>
                <c:pt idx="0">
                  <c:v>1.2222222222222214</c:v>
                </c:pt>
                <c:pt idx="1">
                  <c:v>1.272727272727272</c:v>
                </c:pt>
                <c:pt idx="2">
                  <c:v>1.3255813953488365</c:v>
                </c:pt>
                <c:pt idx="3">
                  <c:v>1.3809523809523803</c:v>
                </c:pt>
                <c:pt idx="4">
                  <c:v>1.4390243902439017</c:v>
                </c:pt>
                <c:pt idx="5">
                  <c:v>1.4999999999999993</c:v>
                </c:pt>
                <c:pt idx="6">
                  <c:v>1.5641025641025634</c:v>
                </c:pt>
                <c:pt idx="7">
                  <c:v>1.6315789473684206</c:v>
                </c:pt>
                <c:pt idx="8">
                  <c:v>1.7027027027027022</c:v>
                </c:pt>
                <c:pt idx="9">
                  <c:v>1.7777777777777772</c:v>
                </c:pt>
                <c:pt idx="10">
                  <c:v>1.8571428571428568</c:v>
                </c:pt>
                <c:pt idx="11">
                  <c:v>1.9411764705882348</c:v>
                </c:pt>
                <c:pt idx="12">
                  <c:v>2.0303030303030298</c:v>
                </c:pt>
                <c:pt idx="13">
                  <c:v>2.1249999999999996</c:v>
                </c:pt>
                <c:pt idx="14">
                  <c:v>2.225806451612903</c:v>
                </c:pt>
                <c:pt idx="15" formatCode="General">
                  <c:v>2.3333333333333335</c:v>
                </c:pt>
                <c:pt idx="16">
                  <c:v>2.4482758620689657</c:v>
                </c:pt>
                <c:pt idx="17">
                  <c:v>2.5714285714285716</c:v>
                </c:pt>
                <c:pt idx="18">
                  <c:v>2.7037037037037042</c:v>
                </c:pt>
                <c:pt idx="19">
                  <c:v>2.8461538461538467</c:v>
                </c:pt>
                <c:pt idx="20">
                  <c:v>3.0000000000000009</c:v>
                </c:pt>
                <c:pt idx="21">
                  <c:v>3.1666666666666674</c:v>
                </c:pt>
                <c:pt idx="22">
                  <c:v>3.3478260869565228</c:v>
                </c:pt>
                <c:pt idx="23">
                  <c:v>3.5454545454545467</c:v>
                </c:pt>
                <c:pt idx="24">
                  <c:v>3.7619047619047636</c:v>
                </c:pt>
                <c:pt idx="25">
                  <c:v>4.0000000000000018</c:v>
                </c:pt>
                <c:pt idx="26">
                  <c:v>4.2631578947368451</c:v>
                </c:pt>
                <c:pt idx="27">
                  <c:v>4.5555555555555589</c:v>
                </c:pt>
                <c:pt idx="28">
                  <c:v>4.8823529411764746</c:v>
                </c:pt>
                <c:pt idx="29">
                  <c:v>5.2500000000000053</c:v>
                </c:pt>
                <c:pt idx="30">
                  <c:v>5.6666666666666723</c:v>
                </c:pt>
              </c:numCache>
            </c:numRef>
          </c:xVal>
          <c:yVal>
            <c:numRef>
              <c:f>Sheet1!$L$3:$L$33</c:f>
              <c:numCache>
                <c:formatCode>General</c:formatCode>
                <c:ptCount val="31"/>
                <c:pt idx="0">
                  <c:v>2.9000000000000004</c:v>
                </c:pt>
                <c:pt idx="1">
                  <c:v>2.88</c:v>
                </c:pt>
                <c:pt idx="2">
                  <c:v>2.8600000000000003</c:v>
                </c:pt>
                <c:pt idx="3">
                  <c:v>2.84</c:v>
                </c:pt>
                <c:pt idx="4">
                  <c:v>2.8200000000000003</c:v>
                </c:pt>
                <c:pt idx="5">
                  <c:v>2.8</c:v>
                </c:pt>
                <c:pt idx="6">
                  <c:v>2.7800000000000002</c:v>
                </c:pt>
                <c:pt idx="7">
                  <c:v>2.76</c:v>
                </c:pt>
                <c:pt idx="8">
                  <c:v>2.74</c:v>
                </c:pt>
                <c:pt idx="9">
                  <c:v>2.7199999999999998</c:v>
                </c:pt>
                <c:pt idx="10">
                  <c:v>2.7</c:v>
                </c:pt>
                <c:pt idx="11">
                  <c:v>2.6799999999999997</c:v>
                </c:pt>
                <c:pt idx="12">
                  <c:v>2.66</c:v>
                </c:pt>
                <c:pt idx="13">
                  <c:v>2.6399999999999997</c:v>
                </c:pt>
                <c:pt idx="14">
                  <c:v>2.62</c:v>
                </c:pt>
                <c:pt idx="15">
                  <c:v>2.5999999999999996</c:v>
                </c:pt>
                <c:pt idx="16">
                  <c:v>2.58</c:v>
                </c:pt>
                <c:pt idx="17">
                  <c:v>2.5599999999999996</c:v>
                </c:pt>
                <c:pt idx="18">
                  <c:v>2.54</c:v>
                </c:pt>
                <c:pt idx="19">
                  <c:v>2.5199999999999996</c:v>
                </c:pt>
                <c:pt idx="20">
                  <c:v>2.5</c:v>
                </c:pt>
                <c:pt idx="21">
                  <c:v>2.4799999999999995</c:v>
                </c:pt>
                <c:pt idx="22">
                  <c:v>2.46</c:v>
                </c:pt>
                <c:pt idx="23">
                  <c:v>2.4399999999999995</c:v>
                </c:pt>
                <c:pt idx="24">
                  <c:v>2.42</c:v>
                </c:pt>
                <c:pt idx="25">
                  <c:v>2.3999999999999995</c:v>
                </c:pt>
                <c:pt idx="26">
                  <c:v>2.38</c:v>
                </c:pt>
                <c:pt idx="27">
                  <c:v>2.3599999999999994</c:v>
                </c:pt>
                <c:pt idx="28">
                  <c:v>2.34</c:v>
                </c:pt>
                <c:pt idx="29">
                  <c:v>2.3199999999999994</c:v>
                </c:pt>
                <c:pt idx="30">
                  <c:v>2.2999999999999998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5FF-824F-BA72-8A68D07537B4}"/>
            </c:ext>
          </c:extLst>
        </c:ser>
        <c:ser>
          <c:idx val="2"/>
          <c:order val="2"/>
          <c:tx>
            <c:v>SDdV12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xVal>
            <c:numLit>
              <c:formatCode>General</c:formatCode>
              <c:ptCount val="1"/>
              <c:pt idx="0">
                <c:v>2.6720430099999999</c:v>
              </c:pt>
            </c:numLit>
          </c:xVal>
          <c:yVal>
            <c:numLit>
              <c:formatCode>General</c:formatCode>
              <c:ptCount val="1"/>
              <c:pt idx="0">
                <c:v>2.6859999999999999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B5FF-824F-BA72-8A68D07537B4}"/>
            </c:ext>
          </c:extLst>
        </c:ser>
        <c:ser>
          <c:idx val="3"/>
          <c:order val="3"/>
          <c:tx>
            <c:v>SD.G*</c:v>
          </c:tx>
          <c:spPr>
            <a:ln w="25400" cap="rnd">
              <a:noFill/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xVal>
            <c:numRef>
              <c:f>Sheet1!$D$57:$D$65</c:f>
              <c:numCache>
                <c:formatCode>General</c:formatCode>
                <c:ptCount val="9"/>
                <c:pt idx="0">
                  <c:v>1.73411571380955</c:v>
                </c:pt>
                <c:pt idx="1">
                  <c:v>2.1249658863458665</c:v>
                </c:pt>
                <c:pt idx="2">
                  <c:v>2.0082865343647787</c:v>
                </c:pt>
                <c:pt idx="3">
                  <c:v>1.7971819132594695</c:v>
                </c:pt>
                <c:pt idx="4">
                  <c:v>2.7492805608014055</c:v>
                </c:pt>
                <c:pt idx="5">
                  <c:v>2.7081702263435754</c:v>
                </c:pt>
                <c:pt idx="6">
                  <c:v>2.5355687040958244</c:v>
                </c:pt>
                <c:pt idx="7">
                  <c:v>2.4075723073089326</c:v>
                </c:pt>
                <c:pt idx="8">
                  <c:v>2.3276653769806446</c:v>
                </c:pt>
              </c:numCache>
            </c:numRef>
          </c:xVal>
          <c:yVal>
            <c:numRef>
              <c:f>Sheet1!$E$57:$E$65</c:f>
              <c:numCache>
                <c:formatCode>0.000</c:formatCode>
                <c:ptCount val="9"/>
                <c:pt idx="0">
                  <c:v>2.7590171860594275</c:v>
                </c:pt>
                <c:pt idx="1">
                  <c:v>2.6763127133179503</c:v>
                </c:pt>
                <c:pt idx="2">
                  <c:v>2.7157842803028975</c:v>
                </c:pt>
                <c:pt idx="3">
                  <c:v>2.7702873533210592</c:v>
                </c:pt>
                <c:pt idx="4">
                  <c:v>2.5794489308887165</c:v>
                </c:pt>
                <c:pt idx="5">
                  <c:v>2.6074087247835469</c:v>
                </c:pt>
                <c:pt idx="6">
                  <c:v>2.6452533104391205</c:v>
                </c:pt>
                <c:pt idx="7">
                  <c:v>2.6725130058958113</c:v>
                </c:pt>
                <c:pt idx="8">
                  <c:v>2.699062311864167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5FF-824F-BA72-8A68D0753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3094527"/>
        <c:axId val="1693127231"/>
      </c:scatterChart>
      <c:valAx>
        <c:axId val="1693094527"/>
        <c:scaling>
          <c:orientation val="minMax"/>
          <c:max val="5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VI:IV</a:t>
                </a:r>
                <a:r>
                  <a:rPr lang="en-US" baseline="0"/>
                  <a:t> </a:t>
                </a:r>
                <a:r>
                  <a:rPr lang="en-US" cap="none" baseline="0"/>
                  <a:t>Ratio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3127231"/>
        <c:crosses val="autoZero"/>
        <c:crossBetween val="midCat"/>
      </c:valAx>
      <c:valAx>
        <c:axId val="1693127231"/>
        <c:scaling>
          <c:orientation val="minMax"/>
          <c:max val="3"/>
          <c:min val="2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cap="none" baseline="0"/>
                  <a:t>CN =∑x</a:t>
                </a:r>
                <a:r>
                  <a:rPr lang="en-US" cap="none" baseline="-25000"/>
                  <a:t>i</a:t>
                </a:r>
                <a:r>
                  <a:rPr lang="en-US" cap="none" baseline="0"/>
                  <a:t>·r</a:t>
                </a:r>
                <a:r>
                  <a:rPr lang="en-US" cap="none" baseline="-25000"/>
                  <a:t>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309452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933417961988122"/>
          <c:y val="0.28763110307414103"/>
          <c:w val="0.25373576330016245"/>
          <c:h val="0.274412723725989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34</xdr:row>
      <xdr:rowOff>31750</xdr:rowOff>
    </xdr:from>
    <xdr:to>
      <xdr:col>6</xdr:col>
      <xdr:colOff>139700</xdr:colOff>
      <xdr:row>51</xdr:row>
      <xdr:rowOff>88900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6474CC0-CEC2-E14C-A638-21E6C25825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A3E9E-0BA7-EB4B-8A5A-57DD307F8DDA}">
  <dimension ref="A1:R65"/>
  <sheetViews>
    <sheetView tabSelected="1" topLeftCell="A32" workbookViewId="0">
      <selection activeCell="J43" sqref="J43"/>
    </sheetView>
  </sheetViews>
  <sheetFormatPr baseColWidth="10" defaultRowHeight="16" x14ac:dyDescent="0.2"/>
  <cols>
    <col min="1" max="1" width="22.6640625" customWidth="1"/>
  </cols>
  <sheetData>
    <row r="1" spans="1:18" x14ac:dyDescent="0.2">
      <c r="A1" t="s">
        <v>5</v>
      </c>
      <c r="B1" t="s">
        <v>4</v>
      </c>
      <c r="C1" t="s">
        <v>0</v>
      </c>
      <c r="D1" t="s">
        <v>3</v>
      </c>
      <c r="E1" t="s">
        <v>2</v>
      </c>
      <c r="F1" t="s">
        <v>0</v>
      </c>
      <c r="G1" t="s">
        <v>1</v>
      </c>
      <c r="H1" t="s">
        <v>2</v>
      </c>
    </row>
    <row r="2" spans="1:18" x14ac:dyDescent="0.2">
      <c r="C2">
        <v>3</v>
      </c>
      <c r="D2">
        <v>4</v>
      </c>
      <c r="E2">
        <v>2</v>
      </c>
    </row>
    <row r="3" spans="1:18" x14ac:dyDescent="0.2">
      <c r="A3" t="str">
        <f>F$1&amp;ROUND(F3,2)&amp;G$1&amp;H$1&amp;ROUND(H3,2)</f>
        <v>As0.22SiO1</v>
      </c>
      <c r="B3">
        <f t="shared" ref="B3:B16" si="0">C3*C$2+D3*D$2+E3*E$2</f>
        <v>3.0000000000000004</v>
      </c>
      <c r="C3" s="4">
        <v>0.1</v>
      </c>
      <c r="D3" s="4">
        <f t="shared" ref="D3:D16" si="1">D4+0.01</f>
        <v>0.45000000000000012</v>
      </c>
      <c r="E3" s="4">
        <f t="shared" ref="E3:E16" si="2">1-C3-D3</f>
        <v>0.4499999999999999</v>
      </c>
      <c r="F3" s="2">
        <f t="shared" ref="F3:F16" si="3">C3/D3</f>
        <v>0.22222222222222218</v>
      </c>
      <c r="G3">
        <f t="shared" ref="G3:G16" si="4">D3/D3</f>
        <v>1</v>
      </c>
      <c r="H3" s="2">
        <f t="shared" ref="H3:H16" si="5">E3/D3</f>
        <v>0.99999999999999956</v>
      </c>
      <c r="K3" t="str">
        <f>F$1&amp;ROUND(P3,2)&amp;G$1&amp;H$1&amp;ROUND(R3,2)</f>
        <v>As0SiO1.22</v>
      </c>
      <c r="L3">
        <f>M3*C$2+N3*D$2+O3*E$2</f>
        <v>2.9000000000000004</v>
      </c>
      <c r="M3" s="4">
        <v>0</v>
      </c>
      <c r="N3" s="4">
        <f t="shared" ref="N3:N16" si="6">N4+0.01</f>
        <v>0.45000000000000012</v>
      </c>
      <c r="O3" s="4">
        <f t="shared" ref="O3:O16" si="7">1-M3-N3</f>
        <v>0.54999999999999982</v>
      </c>
      <c r="P3" s="2">
        <f t="shared" ref="P3:P16" si="8">M3/N3</f>
        <v>0</v>
      </c>
      <c r="Q3">
        <f t="shared" ref="Q3:Q16" si="9">N3/N3</f>
        <v>1</v>
      </c>
      <c r="R3" s="2">
        <f t="shared" ref="R3:R16" si="10">O3/N3</f>
        <v>1.2222222222222214</v>
      </c>
    </row>
    <row r="4" spans="1:18" x14ac:dyDescent="0.2">
      <c r="A4" t="str">
        <f t="shared" ref="A4:A33" si="11">F$1&amp;ROUND(F4,2)&amp;G$1&amp;H$1&amp;ROUND(H4,2)</f>
        <v>As0.23SiO1.05</v>
      </c>
      <c r="B4">
        <f t="shared" si="0"/>
        <v>2.9800000000000004</v>
      </c>
      <c r="C4" s="4">
        <v>0.1</v>
      </c>
      <c r="D4" s="4">
        <f t="shared" si="1"/>
        <v>0.44000000000000011</v>
      </c>
      <c r="E4" s="4">
        <f t="shared" si="2"/>
        <v>0.45999999999999991</v>
      </c>
      <c r="F4" s="2">
        <f t="shared" si="3"/>
        <v>0.22727272727272724</v>
      </c>
      <c r="G4">
        <f t="shared" si="4"/>
        <v>1</v>
      </c>
      <c r="H4" s="2">
        <f t="shared" si="5"/>
        <v>1.045454545454545</v>
      </c>
      <c r="K4" t="str">
        <f>F$1&amp;ROUND(P4,2)&amp;G$1&amp;H$1&amp;ROUND(R4,2)</f>
        <v>As0SiO1.27</v>
      </c>
      <c r="L4">
        <f>M4*C$2+N4*D$2+O4*E$2</f>
        <v>2.88</v>
      </c>
      <c r="M4" s="4">
        <v>0</v>
      </c>
      <c r="N4" s="4">
        <f t="shared" si="6"/>
        <v>0.44000000000000011</v>
      </c>
      <c r="O4" s="4">
        <f t="shared" si="7"/>
        <v>0.55999999999999983</v>
      </c>
      <c r="P4" s="2">
        <f t="shared" si="8"/>
        <v>0</v>
      </c>
      <c r="Q4">
        <f t="shared" si="9"/>
        <v>1</v>
      </c>
      <c r="R4" s="2">
        <f t="shared" si="10"/>
        <v>1.272727272727272</v>
      </c>
    </row>
    <row r="5" spans="1:18" x14ac:dyDescent="0.2">
      <c r="A5" t="str">
        <f t="shared" si="11"/>
        <v>As0.23SiO1.09</v>
      </c>
      <c r="B5">
        <f t="shared" si="0"/>
        <v>2.9600000000000004</v>
      </c>
      <c r="C5" s="4">
        <v>0.1</v>
      </c>
      <c r="D5" s="4">
        <f t="shared" si="1"/>
        <v>0.4300000000000001</v>
      </c>
      <c r="E5" s="4">
        <f t="shared" si="2"/>
        <v>0.46999999999999992</v>
      </c>
      <c r="F5" s="2">
        <f t="shared" si="3"/>
        <v>0.23255813953488369</v>
      </c>
      <c r="G5">
        <f t="shared" si="4"/>
        <v>1</v>
      </c>
      <c r="H5" s="2">
        <f t="shared" si="5"/>
        <v>1.093023255813953</v>
      </c>
      <c r="K5" t="str">
        <f>F$1&amp;ROUND(P5,2)&amp;G$1&amp;H$1&amp;ROUND(R5,2)</f>
        <v>As0SiO1.33</v>
      </c>
      <c r="L5">
        <f>M5*C$2+N5*D$2+O5*E$2</f>
        <v>2.8600000000000003</v>
      </c>
      <c r="M5" s="4">
        <v>0</v>
      </c>
      <c r="N5" s="4">
        <f t="shared" si="6"/>
        <v>0.4300000000000001</v>
      </c>
      <c r="O5" s="4">
        <f t="shared" si="7"/>
        <v>0.56999999999999984</v>
      </c>
      <c r="P5" s="2">
        <f t="shared" si="8"/>
        <v>0</v>
      </c>
      <c r="Q5">
        <f t="shared" si="9"/>
        <v>1</v>
      </c>
      <c r="R5" s="2">
        <f t="shared" si="10"/>
        <v>1.3255813953488365</v>
      </c>
    </row>
    <row r="6" spans="1:18" x14ac:dyDescent="0.2">
      <c r="A6" t="str">
        <f t="shared" si="11"/>
        <v>As0.24SiO1.14</v>
      </c>
      <c r="B6">
        <f t="shared" si="0"/>
        <v>2.9400000000000004</v>
      </c>
      <c r="C6" s="4">
        <v>0.1</v>
      </c>
      <c r="D6" s="4">
        <f t="shared" si="1"/>
        <v>0.4200000000000001</v>
      </c>
      <c r="E6" s="4">
        <f t="shared" si="2"/>
        <v>0.47999999999999993</v>
      </c>
      <c r="F6" s="2">
        <f t="shared" si="3"/>
        <v>0.23809523809523805</v>
      </c>
      <c r="G6">
        <f t="shared" si="4"/>
        <v>1</v>
      </c>
      <c r="H6" s="2">
        <f t="shared" si="5"/>
        <v>1.1428571428571423</v>
      </c>
      <c r="K6" t="str">
        <f>F$1&amp;ROUND(P6,2)&amp;G$1&amp;H$1&amp;ROUND(R6,2)</f>
        <v>As0SiO1.38</v>
      </c>
      <c r="L6">
        <f>M6*C$2+N6*D$2+O6*E$2</f>
        <v>2.84</v>
      </c>
      <c r="M6" s="4">
        <v>0</v>
      </c>
      <c r="N6" s="4">
        <f t="shared" si="6"/>
        <v>0.4200000000000001</v>
      </c>
      <c r="O6" s="4">
        <f t="shared" si="7"/>
        <v>0.57999999999999985</v>
      </c>
      <c r="P6" s="2">
        <f t="shared" si="8"/>
        <v>0</v>
      </c>
      <c r="Q6">
        <f t="shared" si="9"/>
        <v>1</v>
      </c>
      <c r="R6" s="2">
        <f t="shared" si="10"/>
        <v>1.3809523809523803</v>
      </c>
    </row>
    <row r="7" spans="1:18" x14ac:dyDescent="0.2">
      <c r="A7" t="str">
        <f t="shared" si="11"/>
        <v>As0.24SiO1.2</v>
      </c>
      <c r="B7">
        <f t="shared" si="0"/>
        <v>2.9200000000000004</v>
      </c>
      <c r="C7" s="4">
        <v>0.1</v>
      </c>
      <c r="D7" s="4">
        <f t="shared" si="1"/>
        <v>0.41000000000000009</v>
      </c>
      <c r="E7" s="4">
        <f t="shared" si="2"/>
        <v>0.48999999999999994</v>
      </c>
      <c r="F7" s="2">
        <f t="shared" si="3"/>
        <v>0.24390243902439021</v>
      </c>
      <c r="G7">
        <f t="shared" si="4"/>
        <v>1</v>
      </c>
      <c r="H7" s="2">
        <f t="shared" si="5"/>
        <v>1.1951219512195117</v>
      </c>
      <c r="K7" t="str">
        <f>F$1&amp;ROUND(P7,2)&amp;G$1&amp;H$1&amp;ROUND(R7,2)</f>
        <v>As0SiO1.44</v>
      </c>
      <c r="L7">
        <f>M7*C$2+N7*D$2+O7*E$2</f>
        <v>2.8200000000000003</v>
      </c>
      <c r="M7" s="4">
        <v>0</v>
      </c>
      <c r="N7" s="4">
        <f t="shared" si="6"/>
        <v>0.41000000000000009</v>
      </c>
      <c r="O7" s="4">
        <f t="shared" si="7"/>
        <v>0.58999999999999986</v>
      </c>
      <c r="P7" s="2">
        <f t="shared" si="8"/>
        <v>0</v>
      </c>
      <c r="Q7">
        <f t="shared" si="9"/>
        <v>1</v>
      </c>
      <c r="R7" s="2">
        <f t="shared" si="10"/>
        <v>1.4390243902439017</v>
      </c>
    </row>
    <row r="8" spans="1:18" x14ac:dyDescent="0.2">
      <c r="A8" t="str">
        <f t="shared" si="11"/>
        <v>As0.25SiO1.25</v>
      </c>
      <c r="B8">
        <f t="shared" si="0"/>
        <v>2.9000000000000004</v>
      </c>
      <c r="C8" s="4">
        <v>0.1</v>
      </c>
      <c r="D8" s="4">
        <f t="shared" si="1"/>
        <v>0.40000000000000008</v>
      </c>
      <c r="E8" s="4">
        <f t="shared" si="2"/>
        <v>0.49999999999999994</v>
      </c>
      <c r="F8" s="2">
        <f t="shared" si="3"/>
        <v>0.24999999999999997</v>
      </c>
      <c r="G8">
        <f t="shared" si="4"/>
        <v>1</v>
      </c>
      <c r="H8" s="2">
        <f t="shared" si="5"/>
        <v>1.2499999999999996</v>
      </c>
      <c r="K8" t="str">
        <f>F$1&amp;ROUND(P8,2)&amp;G$1&amp;H$1&amp;ROUND(R8,2)</f>
        <v>As0SiO1.5</v>
      </c>
      <c r="L8">
        <f>M8*C$2+N8*D$2+O8*E$2</f>
        <v>2.8</v>
      </c>
      <c r="M8" s="4">
        <v>0</v>
      </c>
      <c r="N8" s="4">
        <f t="shared" si="6"/>
        <v>0.40000000000000008</v>
      </c>
      <c r="O8" s="4">
        <f t="shared" si="7"/>
        <v>0.59999999999999987</v>
      </c>
      <c r="P8" s="2">
        <f t="shared" si="8"/>
        <v>0</v>
      </c>
      <c r="Q8">
        <f t="shared" si="9"/>
        <v>1</v>
      </c>
      <c r="R8" s="2">
        <f t="shared" si="10"/>
        <v>1.4999999999999993</v>
      </c>
    </row>
    <row r="9" spans="1:18" x14ac:dyDescent="0.2">
      <c r="A9" t="str">
        <f t="shared" si="11"/>
        <v>As0.26SiO1.31</v>
      </c>
      <c r="B9">
        <f t="shared" si="0"/>
        <v>2.8800000000000003</v>
      </c>
      <c r="C9" s="4">
        <v>0.1</v>
      </c>
      <c r="D9" s="4">
        <f t="shared" si="1"/>
        <v>0.39000000000000007</v>
      </c>
      <c r="E9" s="4">
        <f t="shared" si="2"/>
        <v>0.51</v>
      </c>
      <c r="F9" s="2">
        <f t="shared" si="3"/>
        <v>0.25641025641025639</v>
      </c>
      <c r="G9">
        <f t="shared" si="4"/>
        <v>1</v>
      </c>
      <c r="H9" s="2">
        <f t="shared" si="5"/>
        <v>1.3076923076923075</v>
      </c>
      <c r="K9" t="str">
        <f>F$1&amp;ROUND(P9,2)&amp;G$1&amp;H$1&amp;ROUND(R9,2)</f>
        <v>As0SiO1.56</v>
      </c>
      <c r="L9">
        <f>M9*C$2+N9*D$2+O9*E$2</f>
        <v>2.7800000000000002</v>
      </c>
      <c r="M9" s="4">
        <v>0</v>
      </c>
      <c r="N9" s="4">
        <f t="shared" si="6"/>
        <v>0.39000000000000007</v>
      </c>
      <c r="O9" s="4">
        <f t="shared" si="7"/>
        <v>0.60999999999999988</v>
      </c>
      <c r="P9" s="2">
        <f t="shared" si="8"/>
        <v>0</v>
      </c>
      <c r="Q9">
        <f t="shared" si="9"/>
        <v>1</v>
      </c>
      <c r="R9" s="2">
        <f t="shared" si="10"/>
        <v>1.5641025641025634</v>
      </c>
    </row>
    <row r="10" spans="1:18" x14ac:dyDescent="0.2">
      <c r="A10" t="str">
        <f t="shared" si="11"/>
        <v>As0.26SiO1.37</v>
      </c>
      <c r="B10">
        <f t="shared" si="0"/>
        <v>2.8600000000000003</v>
      </c>
      <c r="C10" s="4">
        <v>0.1</v>
      </c>
      <c r="D10" s="4">
        <f t="shared" si="1"/>
        <v>0.38000000000000006</v>
      </c>
      <c r="E10" s="4">
        <f t="shared" si="2"/>
        <v>0.52</v>
      </c>
      <c r="F10" s="2">
        <f t="shared" si="3"/>
        <v>0.26315789473684209</v>
      </c>
      <c r="G10">
        <f t="shared" si="4"/>
        <v>1</v>
      </c>
      <c r="H10" s="2">
        <f t="shared" si="5"/>
        <v>1.3684210526315788</v>
      </c>
      <c r="K10" t="str">
        <f>F$1&amp;ROUND(P10,2)&amp;G$1&amp;H$1&amp;ROUND(R10,2)</f>
        <v>As0SiO1.63</v>
      </c>
      <c r="L10">
        <f>M10*C$2+N10*D$2+O10*E$2</f>
        <v>2.76</v>
      </c>
      <c r="M10" s="4">
        <v>0</v>
      </c>
      <c r="N10" s="4">
        <f t="shared" si="6"/>
        <v>0.38000000000000006</v>
      </c>
      <c r="O10" s="4">
        <f t="shared" si="7"/>
        <v>0.61999999999999988</v>
      </c>
      <c r="P10" s="2">
        <f t="shared" si="8"/>
        <v>0</v>
      </c>
      <c r="Q10">
        <f t="shared" si="9"/>
        <v>1</v>
      </c>
      <c r="R10" s="2">
        <f t="shared" si="10"/>
        <v>1.6315789473684206</v>
      </c>
    </row>
    <row r="11" spans="1:18" x14ac:dyDescent="0.2">
      <c r="A11" t="str">
        <f t="shared" si="11"/>
        <v>As0.27SiO1.43</v>
      </c>
      <c r="B11">
        <f t="shared" si="0"/>
        <v>2.8400000000000003</v>
      </c>
      <c r="C11" s="4">
        <v>0.1</v>
      </c>
      <c r="D11" s="4">
        <f t="shared" si="1"/>
        <v>0.37000000000000005</v>
      </c>
      <c r="E11" s="4">
        <f t="shared" si="2"/>
        <v>0.53</v>
      </c>
      <c r="F11" s="2">
        <f t="shared" si="3"/>
        <v>0.27027027027027023</v>
      </c>
      <c r="G11">
        <f t="shared" si="4"/>
        <v>1</v>
      </c>
      <c r="H11" s="2">
        <f t="shared" si="5"/>
        <v>1.4324324324324322</v>
      </c>
      <c r="K11" t="str">
        <f>F$1&amp;ROUND(P11,2)&amp;G$1&amp;H$1&amp;ROUND(R11,2)</f>
        <v>As0SiO1.7</v>
      </c>
      <c r="L11">
        <f>M11*C$2+N11*D$2+O11*E$2</f>
        <v>2.74</v>
      </c>
      <c r="M11" s="4">
        <v>0</v>
      </c>
      <c r="N11" s="4">
        <f t="shared" si="6"/>
        <v>0.37000000000000005</v>
      </c>
      <c r="O11" s="4">
        <f t="shared" si="7"/>
        <v>0.62999999999999989</v>
      </c>
      <c r="P11" s="2">
        <f t="shared" si="8"/>
        <v>0</v>
      </c>
      <c r="Q11">
        <f t="shared" si="9"/>
        <v>1</v>
      </c>
      <c r="R11" s="2">
        <f t="shared" si="10"/>
        <v>1.7027027027027022</v>
      </c>
    </row>
    <row r="12" spans="1:18" x14ac:dyDescent="0.2">
      <c r="A12" t="str">
        <f t="shared" si="11"/>
        <v>As0.28SiO1.5</v>
      </c>
      <c r="B12">
        <f t="shared" si="0"/>
        <v>2.8200000000000003</v>
      </c>
      <c r="C12" s="4">
        <v>0.1</v>
      </c>
      <c r="D12" s="4">
        <f t="shared" si="1"/>
        <v>0.36000000000000004</v>
      </c>
      <c r="E12" s="4">
        <f t="shared" si="2"/>
        <v>0.54</v>
      </c>
      <c r="F12" s="2">
        <f t="shared" si="3"/>
        <v>0.27777777777777773</v>
      </c>
      <c r="G12">
        <f t="shared" si="4"/>
        <v>1</v>
      </c>
      <c r="H12" s="2">
        <f t="shared" si="5"/>
        <v>1.5</v>
      </c>
      <c r="K12" t="str">
        <f>F$1&amp;ROUND(P12,2)&amp;G$1&amp;H$1&amp;ROUND(R12,2)</f>
        <v>As0SiO1.78</v>
      </c>
      <c r="L12">
        <f>M12*C$2+N12*D$2+O12*E$2</f>
        <v>2.7199999999999998</v>
      </c>
      <c r="M12" s="4">
        <v>0</v>
      </c>
      <c r="N12" s="4">
        <f t="shared" si="6"/>
        <v>0.36000000000000004</v>
      </c>
      <c r="O12" s="4">
        <f t="shared" si="7"/>
        <v>0.6399999999999999</v>
      </c>
      <c r="P12" s="2">
        <f t="shared" si="8"/>
        <v>0</v>
      </c>
      <c r="Q12">
        <f t="shared" si="9"/>
        <v>1</v>
      </c>
      <c r="R12" s="2">
        <f t="shared" si="10"/>
        <v>1.7777777777777772</v>
      </c>
    </row>
    <row r="13" spans="1:18" x14ac:dyDescent="0.2">
      <c r="A13" t="str">
        <f t="shared" si="11"/>
        <v>As0.29SiO1.57</v>
      </c>
      <c r="B13">
        <f t="shared" si="0"/>
        <v>2.8000000000000003</v>
      </c>
      <c r="C13" s="4">
        <v>0.1</v>
      </c>
      <c r="D13" s="4">
        <f t="shared" si="1"/>
        <v>0.35000000000000003</v>
      </c>
      <c r="E13" s="4">
        <f t="shared" si="2"/>
        <v>0.55000000000000004</v>
      </c>
      <c r="F13" s="2">
        <f t="shared" si="3"/>
        <v>0.2857142857142857</v>
      </c>
      <c r="G13">
        <f t="shared" si="4"/>
        <v>1</v>
      </c>
      <c r="H13" s="2">
        <f t="shared" si="5"/>
        <v>1.5714285714285714</v>
      </c>
      <c r="K13" t="str">
        <f>F$1&amp;ROUND(P13,2)&amp;G$1&amp;H$1&amp;ROUND(R13,2)</f>
        <v>As0SiO1.86</v>
      </c>
      <c r="L13">
        <f>M13*C$2+N13*D$2+O13*E$2</f>
        <v>2.7</v>
      </c>
      <c r="M13" s="4">
        <v>0</v>
      </c>
      <c r="N13" s="4">
        <f t="shared" si="6"/>
        <v>0.35000000000000003</v>
      </c>
      <c r="O13" s="4">
        <f t="shared" si="7"/>
        <v>0.64999999999999991</v>
      </c>
      <c r="P13" s="2">
        <f t="shared" si="8"/>
        <v>0</v>
      </c>
      <c r="Q13">
        <f t="shared" si="9"/>
        <v>1</v>
      </c>
      <c r="R13" s="2">
        <f t="shared" si="10"/>
        <v>1.8571428571428568</v>
      </c>
    </row>
    <row r="14" spans="1:18" x14ac:dyDescent="0.2">
      <c r="A14" t="str">
        <f t="shared" si="11"/>
        <v>As0.29SiO1.65</v>
      </c>
      <c r="B14">
        <f t="shared" si="0"/>
        <v>2.7800000000000002</v>
      </c>
      <c r="C14" s="4">
        <v>0.1</v>
      </c>
      <c r="D14" s="4">
        <f t="shared" si="1"/>
        <v>0.34</v>
      </c>
      <c r="E14" s="4">
        <f t="shared" si="2"/>
        <v>0.56000000000000005</v>
      </c>
      <c r="F14" s="2">
        <f t="shared" si="3"/>
        <v>0.29411764705882354</v>
      </c>
      <c r="G14">
        <f t="shared" si="4"/>
        <v>1</v>
      </c>
      <c r="H14" s="2">
        <f t="shared" si="5"/>
        <v>1.6470588235294119</v>
      </c>
      <c r="K14" t="str">
        <f>F$1&amp;ROUND(P14,2)&amp;G$1&amp;H$1&amp;ROUND(R14,2)</f>
        <v>As0SiO1.94</v>
      </c>
      <c r="L14">
        <f>M14*C$2+N14*D$2+O14*E$2</f>
        <v>2.6799999999999997</v>
      </c>
      <c r="M14" s="4">
        <v>0</v>
      </c>
      <c r="N14" s="4">
        <f t="shared" si="6"/>
        <v>0.34</v>
      </c>
      <c r="O14" s="4">
        <f t="shared" si="7"/>
        <v>0.65999999999999992</v>
      </c>
      <c r="P14" s="2">
        <f t="shared" si="8"/>
        <v>0</v>
      </c>
      <c r="Q14">
        <f t="shared" si="9"/>
        <v>1</v>
      </c>
      <c r="R14" s="2">
        <f t="shared" si="10"/>
        <v>1.9411764705882348</v>
      </c>
    </row>
    <row r="15" spans="1:18" x14ac:dyDescent="0.2">
      <c r="A15" t="str">
        <f t="shared" si="11"/>
        <v>As0.3SiO1.73</v>
      </c>
      <c r="B15">
        <f t="shared" si="0"/>
        <v>2.7600000000000002</v>
      </c>
      <c r="C15" s="4">
        <v>0.1</v>
      </c>
      <c r="D15" s="4">
        <f t="shared" si="1"/>
        <v>0.33</v>
      </c>
      <c r="E15" s="4">
        <f t="shared" si="2"/>
        <v>0.57000000000000006</v>
      </c>
      <c r="F15" s="2">
        <f t="shared" si="3"/>
        <v>0.30303030303030304</v>
      </c>
      <c r="G15">
        <f t="shared" si="4"/>
        <v>1</v>
      </c>
      <c r="H15" s="2">
        <f t="shared" si="5"/>
        <v>1.7272727272727273</v>
      </c>
      <c r="K15" t="str">
        <f>F$1&amp;ROUND(P15,2)&amp;G$1&amp;H$1&amp;ROUND(R15,2)</f>
        <v>As0SiO2.03</v>
      </c>
      <c r="L15">
        <f>M15*C$2+N15*D$2+O15*E$2</f>
        <v>2.66</v>
      </c>
      <c r="M15" s="4">
        <v>0</v>
      </c>
      <c r="N15" s="4">
        <f t="shared" si="6"/>
        <v>0.33</v>
      </c>
      <c r="O15" s="4">
        <f t="shared" si="7"/>
        <v>0.66999999999999993</v>
      </c>
      <c r="P15" s="2">
        <f t="shared" si="8"/>
        <v>0</v>
      </c>
      <c r="Q15">
        <f t="shared" si="9"/>
        <v>1</v>
      </c>
      <c r="R15" s="2">
        <f t="shared" si="10"/>
        <v>2.0303030303030298</v>
      </c>
    </row>
    <row r="16" spans="1:18" x14ac:dyDescent="0.2">
      <c r="A16" t="str">
        <f t="shared" si="11"/>
        <v>As0.31SiO1.81</v>
      </c>
      <c r="B16">
        <f t="shared" si="0"/>
        <v>2.74</v>
      </c>
      <c r="C16" s="4">
        <v>0.1</v>
      </c>
      <c r="D16" s="4">
        <f t="shared" si="1"/>
        <v>0.32</v>
      </c>
      <c r="E16" s="4">
        <f t="shared" si="2"/>
        <v>0.58000000000000007</v>
      </c>
      <c r="F16" s="2">
        <f t="shared" si="3"/>
        <v>0.3125</v>
      </c>
      <c r="G16">
        <f t="shared" si="4"/>
        <v>1</v>
      </c>
      <c r="H16" s="2">
        <f t="shared" si="5"/>
        <v>1.8125000000000002</v>
      </c>
      <c r="K16" t="str">
        <f>F$1&amp;ROUND(P16,2)&amp;G$1&amp;H$1&amp;ROUND(R16,2)</f>
        <v>As0SiO2.13</v>
      </c>
      <c r="L16">
        <f>M16*C$2+N16*D$2+O16*E$2</f>
        <v>2.6399999999999997</v>
      </c>
      <c r="M16" s="4">
        <v>0</v>
      </c>
      <c r="N16" s="4">
        <f t="shared" si="6"/>
        <v>0.32</v>
      </c>
      <c r="O16" s="4">
        <f t="shared" si="7"/>
        <v>0.67999999999999994</v>
      </c>
      <c r="P16" s="2">
        <f t="shared" si="8"/>
        <v>0</v>
      </c>
      <c r="Q16">
        <f t="shared" si="9"/>
        <v>1</v>
      </c>
      <c r="R16" s="2">
        <f t="shared" si="10"/>
        <v>2.1249999999999996</v>
      </c>
    </row>
    <row r="17" spans="1:18" x14ac:dyDescent="0.2">
      <c r="A17" t="str">
        <f t="shared" si="11"/>
        <v>As0.32SiO1.9</v>
      </c>
      <c r="B17">
        <f>C17*C$2+D17*D$2+E17*E$2</f>
        <v>2.72</v>
      </c>
      <c r="C17" s="4">
        <v>0.1</v>
      </c>
      <c r="D17" s="4">
        <f>D18+0.01</f>
        <v>0.31</v>
      </c>
      <c r="E17" s="4">
        <f>1-C17-D17</f>
        <v>0.59000000000000008</v>
      </c>
      <c r="F17" s="2">
        <f>C17/D17</f>
        <v>0.32258064516129037</v>
      </c>
      <c r="G17">
        <f>D17/D17</f>
        <v>1</v>
      </c>
      <c r="H17" s="2">
        <f>E17/D17</f>
        <v>1.9032258064516132</v>
      </c>
      <c r="K17" t="str">
        <f>F$1&amp;ROUND(P17,2)&amp;G$1&amp;H$1&amp;ROUND(R17,2)</f>
        <v>As0SiO2.23</v>
      </c>
      <c r="L17">
        <f>M17*C$2+N17*D$2+O17*E$2</f>
        <v>2.62</v>
      </c>
      <c r="M17" s="4">
        <v>0</v>
      </c>
      <c r="N17" s="4">
        <f>N18+0.01</f>
        <v>0.31</v>
      </c>
      <c r="O17" s="4">
        <f>1-M17-N17</f>
        <v>0.69</v>
      </c>
      <c r="P17" s="2">
        <f>M17/N17</f>
        <v>0</v>
      </c>
      <c r="Q17">
        <f>N17/N17</f>
        <v>1</v>
      </c>
      <c r="R17" s="2">
        <f>O17/N17</f>
        <v>2.225806451612903</v>
      </c>
    </row>
    <row r="18" spans="1:18" x14ac:dyDescent="0.2">
      <c r="A18" t="str">
        <f t="shared" si="11"/>
        <v>As0.33SiO2</v>
      </c>
      <c r="B18">
        <f>C18*C$2+D18*D$2+E18*E$2</f>
        <v>2.7</v>
      </c>
      <c r="C18" s="4">
        <v>0.1</v>
      </c>
      <c r="D18" s="4">
        <v>0.3</v>
      </c>
      <c r="E18" s="4">
        <f>1-C18-D18</f>
        <v>0.60000000000000009</v>
      </c>
      <c r="F18" s="3">
        <f>C18/D18</f>
        <v>0.33333333333333337</v>
      </c>
      <c r="G18">
        <f>D18/D18</f>
        <v>1</v>
      </c>
      <c r="H18">
        <f>E18/D18</f>
        <v>2.0000000000000004</v>
      </c>
      <c r="K18" t="str">
        <f>F$1&amp;ROUND(P18,2)&amp;G$1&amp;H$1&amp;ROUND(R18,2)</f>
        <v>As0SiO2.33</v>
      </c>
      <c r="L18">
        <f>M18*C$2+N18*D$2+O18*E$2</f>
        <v>2.5999999999999996</v>
      </c>
      <c r="M18" s="4">
        <v>0</v>
      </c>
      <c r="N18" s="4">
        <v>0.3</v>
      </c>
      <c r="O18" s="4">
        <f>1-M18-N18</f>
        <v>0.7</v>
      </c>
      <c r="P18" s="3">
        <f>M18/N18</f>
        <v>0</v>
      </c>
      <c r="Q18">
        <f>N18/N18</f>
        <v>1</v>
      </c>
      <c r="R18">
        <f>O18/N18</f>
        <v>2.3333333333333335</v>
      </c>
    </row>
    <row r="19" spans="1:18" x14ac:dyDescent="0.2">
      <c r="A19" t="str">
        <f t="shared" si="11"/>
        <v>As0.34SiO2.1</v>
      </c>
      <c r="B19">
        <f>C19*C$2+D19*D$2+E19*E$2</f>
        <v>2.68</v>
      </c>
      <c r="C19" s="4">
        <v>0.1</v>
      </c>
      <c r="D19" s="4">
        <f>D18-0.01</f>
        <v>0.28999999999999998</v>
      </c>
      <c r="E19" s="4">
        <f>1-C19-D19</f>
        <v>0.6100000000000001</v>
      </c>
      <c r="F19" s="2">
        <f>C19/D19</f>
        <v>0.34482758620689657</v>
      </c>
      <c r="G19">
        <f>D19/D19</f>
        <v>1</v>
      </c>
      <c r="H19" s="2">
        <f>E19/D19</f>
        <v>2.1034482758620694</v>
      </c>
      <c r="K19" t="str">
        <f>F$1&amp;ROUND(P19,2)&amp;G$1&amp;H$1&amp;ROUND(R19,2)</f>
        <v>As0SiO2.45</v>
      </c>
      <c r="L19">
        <f>M19*C$2+N19*D$2+O19*E$2</f>
        <v>2.58</v>
      </c>
      <c r="M19" s="4">
        <v>0</v>
      </c>
      <c r="N19" s="4">
        <f>N18-0.01</f>
        <v>0.28999999999999998</v>
      </c>
      <c r="O19" s="4">
        <f>1-M19-N19</f>
        <v>0.71</v>
      </c>
      <c r="P19" s="2">
        <f>M19/N19</f>
        <v>0</v>
      </c>
      <c r="Q19">
        <f>N19/N19</f>
        <v>1</v>
      </c>
      <c r="R19" s="2">
        <f>O19/N19</f>
        <v>2.4482758620689657</v>
      </c>
    </row>
    <row r="20" spans="1:18" x14ac:dyDescent="0.2">
      <c r="A20" t="str">
        <f t="shared" si="11"/>
        <v>As0.36SiO2.21</v>
      </c>
      <c r="B20">
        <f t="shared" ref="B20:B33" si="12">C20*C$2+D20*D$2+E20*E$2</f>
        <v>2.66</v>
      </c>
      <c r="C20" s="4">
        <v>0.1</v>
      </c>
      <c r="D20" s="4">
        <f t="shared" ref="D20:D33" si="13">D19-0.01</f>
        <v>0.27999999999999997</v>
      </c>
      <c r="E20" s="4">
        <f t="shared" ref="E20:E33" si="14">1-C20-D20</f>
        <v>0.62000000000000011</v>
      </c>
      <c r="F20" s="2">
        <f t="shared" ref="F20:F33" si="15">C20/D20</f>
        <v>0.35714285714285721</v>
      </c>
      <c r="G20">
        <f t="shared" ref="G20:G33" si="16">D20/D20</f>
        <v>1</v>
      </c>
      <c r="H20" s="2">
        <f t="shared" ref="H20:H33" si="17">E20/D20</f>
        <v>2.2142857142857149</v>
      </c>
      <c r="K20" t="str">
        <f>F$1&amp;ROUND(P20,2)&amp;G$1&amp;H$1&amp;ROUND(R20,2)</f>
        <v>As0SiO2.57</v>
      </c>
      <c r="L20">
        <f>M20*C$2+N20*D$2+O20*E$2</f>
        <v>2.5599999999999996</v>
      </c>
      <c r="M20" s="4">
        <v>0</v>
      </c>
      <c r="N20" s="4">
        <f t="shared" ref="N20:N33" si="18">N19-0.01</f>
        <v>0.27999999999999997</v>
      </c>
      <c r="O20" s="4">
        <f t="shared" ref="O20:O33" si="19">1-M20-N20</f>
        <v>0.72</v>
      </c>
      <c r="P20" s="2">
        <f t="shared" ref="P20:P33" si="20">M20/N20</f>
        <v>0</v>
      </c>
      <c r="Q20">
        <f t="shared" ref="Q20:Q33" si="21">N20/N20</f>
        <v>1</v>
      </c>
      <c r="R20" s="2">
        <f t="shared" ref="R20:R33" si="22">O20/N20</f>
        <v>2.5714285714285716</v>
      </c>
    </row>
    <row r="21" spans="1:18" x14ac:dyDescent="0.2">
      <c r="A21" t="str">
        <f t="shared" si="11"/>
        <v>As0.37SiO2.33</v>
      </c>
      <c r="B21">
        <f t="shared" si="12"/>
        <v>2.64</v>
      </c>
      <c r="C21" s="4">
        <v>0.1</v>
      </c>
      <c r="D21" s="4">
        <f t="shared" si="13"/>
        <v>0.26999999999999996</v>
      </c>
      <c r="E21" s="4">
        <f t="shared" si="14"/>
        <v>0.63000000000000012</v>
      </c>
      <c r="F21" s="2">
        <f t="shared" si="15"/>
        <v>0.37037037037037046</v>
      </c>
      <c r="G21">
        <f t="shared" si="16"/>
        <v>1</v>
      </c>
      <c r="H21" s="2">
        <f t="shared" si="17"/>
        <v>2.3333333333333339</v>
      </c>
      <c r="K21" t="str">
        <f>F$1&amp;ROUND(P21,2)&amp;G$1&amp;H$1&amp;ROUND(R21,2)</f>
        <v>As0SiO2.7</v>
      </c>
      <c r="L21">
        <f>M21*C$2+N21*D$2+O21*E$2</f>
        <v>2.54</v>
      </c>
      <c r="M21" s="4">
        <v>0</v>
      </c>
      <c r="N21" s="4">
        <f t="shared" si="18"/>
        <v>0.26999999999999996</v>
      </c>
      <c r="O21" s="4">
        <f t="shared" si="19"/>
        <v>0.73</v>
      </c>
      <c r="P21" s="2">
        <f t="shared" si="20"/>
        <v>0</v>
      </c>
      <c r="Q21">
        <f t="shared" si="21"/>
        <v>1</v>
      </c>
      <c r="R21" s="2">
        <f t="shared" si="22"/>
        <v>2.7037037037037042</v>
      </c>
    </row>
    <row r="22" spans="1:18" x14ac:dyDescent="0.2">
      <c r="A22" t="str">
        <f t="shared" si="11"/>
        <v>As0.38SiO2.46</v>
      </c>
      <c r="B22">
        <f t="shared" si="12"/>
        <v>2.62</v>
      </c>
      <c r="C22" s="4">
        <v>0.1</v>
      </c>
      <c r="D22" s="4">
        <f t="shared" si="13"/>
        <v>0.25999999999999995</v>
      </c>
      <c r="E22" s="4">
        <f t="shared" si="14"/>
        <v>0.64000000000000012</v>
      </c>
      <c r="F22" s="2">
        <f t="shared" si="15"/>
        <v>0.38461538461538469</v>
      </c>
      <c r="G22">
        <f t="shared" si="16"/>
        <v>1</v>
      </c>
      <c r="H22" s="2">
        <f t="shared" si="17"/>
        <v>2.4615384615384626</v>
      </c>
      <c r="K22" t="str">
        <f>F$1&amp;ROUND(P22,2)&amp;G$1&amp;H$1&amp;ROUND(R22,2)</f>
        <v>As0SiO2.85</v>
      </c>
      <c r="L22">
        <f>M22*C$2+N22*D$2+O22*E$2</f>
        <v>2.5199999999999996</v>
      </c>
      <c r="M22" s="4">
        <v>0</v>
      </c>
      <c r="N22" s="4">
        <f t="shared" si="18"/>
        <v>0.25999999999999995</v>
      </c>
      <c r="O22" s="4">
        <f t="shared" si="19"/>
        <v>0.74</v>
      </c>
      <c r="P22" s="2">
        <f t="shared" si="20"/>
        <v>0</v>
      </c>
      <c r="Q22">
        <f t="shared" si="21"/>
        <v>1</v>
      </c>
      <c r="R22" s="2">
        <f t="shared" si="22"/>
        <v>2.8461538461538467</v>
      </c>
    </row>
    <row r="23" spans="1:18" x14ac:dyDescent="0.2">
      <c r="A23" t="str">
        <f t="shared" si="11"/>
        <v>As0.4SiO2.6</v>
      </c>
      <c r="B23">
        <f t="shared" si="12"/>
        <v>2.6</v>
      </c>
      <c r="C23" s="4">
        <v>0.1</v>
      </c>
      <c r="D23" s="4">
        <f t="shared" si="13"/>
        <v>0.24999999999999994</v>
      </c>
      <c r="E23" s="4">
        <f t="shared" si="14"/>
        <v>0.65000000000000013</v>
      </c>
      <c r="F23" s="2">
        <f t="shared" si="15"/>
        <v>0.40000000000000013</v>
      </c>
      <c r="G23">
        <f t="shared" si="16"/>
        <v>1</v>
      </c>
      <c r="H23" s="2">
        <f t="shared" si="17"/>
        <v>2.600000000000001</v>
      </c>
      <c r="K23" t="str">
        <f>F$1&amp;ROUND(P23,2)&amp;G$1&amp;H$1&amp;ROUND(R23,2)</f>
        <v>As0SiO3</v>
      </c>
      <c r="L23">
        <f>M23*C$2+N23*D$2+O23*E$2</f>
        <v>2.5</v>
      </c>
      <c r="M23" s="4">
        <v>0</v>
      </c>
      <c r="N23" s="4">
        <f t="shared" si="18"/>
        <v>0.24999999999999994</v>
      </c>
      <c r="O23" s="4">
        <f t="shared" si="19"/>
        <v>0.75</v>
      </c>
      <c r="P23" s="2">
        <f t="shared" si="20"/>
        <v>0</v>
      </c>
      <c r="Q23">
        <f t="shared" si="21"/>
        <v>1</v>
      </c>
      <c r="R23" s="2">
        <f t="shared" si="22"/>
        <v>3.0000000000000009</v>
      </c>
    </row>
    <row r="24" spans="1:18" x14ac:dyDescent="0.2">
      <c r="A24" t="str">
        <f t="shared" si="11"/>
        <v>As0.42SiO2.75</v>
      </c>
      <c r="B24">
        <f t="shared" si="12"/>
        <v>2.58</v>
      </c>
      <c r="C24" s="4">
        <v>0.1</v>
      </c>
      <c r="D24" s="4">
        <f t="shared" si="13"/>
        <v>0.23999999999999994</v>
      </c>
      <c r="E24" s="4">
        <f t="shared" si="14"/>
        <v>0.66000000000000014</v>
      </c>
      <c r="F24" s="2">
        <f t="shared" si="15"/>
        <v>0.4166666666666668</v>
      </c>
      <c r="G24">
        <f t="shared" si="16"/>
        <v>1</v>
      </c>
      <c r="H24" s="2">
        <f t="shared" si="17"/>
        <v>2.7500000000000013</v>
      </c>
      <c r="K24" t="str">
        <f>F$1&amp;ROUND(P24,2)&amp;G$1&amp;H$1&amp;ROUND(R24,2)</f>
        <v>As0SiO3.17</v>
      </c>
      <c r="L24">
        <f>M24*C$2+N24*D$2+O24*E$2</f>
        <v>2.4799999999999995</v>
      </c>
      <c r="M24" s="4">
        <v>0</v>
      </c>
      <c r="N24" s="4">
        <f t="shared" si="18"/>
        <v>0.23999999999999994</v>
      </c>
      <c r="O24" s="4">
        <f t="shared" si="19"/>
        <v>0.76</v>
      </c>
      <c r="P24" s="2">
        <f t="shared" si="20"/>
        <v>0</v>
      </c>
      <c r="Q24">
        <f t="shared" si="21"/>
        <v>1</v>
      </c>
      <c r="R24" s="2">
        <f t="shared" si="22"/>
        <v>3.1666666666666674</v>
      </c>
    </row>
    <row r="25" spans="1:18" x14ac:dyDescent="0.2">
      <c r="A25" t="str">
        <f t="shared" si="11"/>
        <v>As0.43SiO2.91</v>
      </c>
      <c r="B25">
        <f t="shared" si="12"/>
        <v>2.56</v>
      </c>
      <c r="C25" s="4">
        <v>0.1</v>
      </c>
      <c r="D25" s="4">
        <f t="shared" si="13"/>
        <v>0.22999999999999993</v>
      </c>
      <c r="E25" s="4">
        <f t="shared" si="14"/>
        <v>0.67000000000000015</v>
      </c>
      <c r="F25" s="2">
        <f t="shared" si="15"/>
        <v>0.43478260869565233</v>
      </c>
      <c r="G25">
        <f t="shared" si="16"/>
        <v>1</v>
      </c>
      <c r="H25" s="2">
        <f t="shared" si="17"/>
        <v>2.913043478260871</v>
      </c>
      <c r="K25" t="str">
        <f>F$1&amp;ROUND(P25,2)&amp;G$1&amp;H$1&amp;ROUND(R25,2)</f>
        <v>As0SiO3.35</v>
      </c>
      <c r="L25">
        <f>M25*C$2+N25*D$2+O25*E$2</f>
        <v>2.46</v>
      </c>
      <c r="M25" s="4">
        <v>0</v>
      </c>
      <c r="N25" s="4">
        <f t="shared" si="18"/>
        <v>0.22999999999999993</v>
      </c>
      <c r="O25" s="4">
        <f t="shared" si="19"/>
        <v>0.77</v>
      </c>
      <c r="P25" s="2">
        <f t="shared" si="20"/>
        <v>0</v>
      </c>
      <c r="Q25">
        <f t="shared" si="21"/>
        <v>1</v>
      </c>
      <c r="R25" s="2">
        <f t="shared" si="22"/>
        <v>3.3478260869565228</v>
      </c>
    </row>
    <row r="26" spans="1:18" x14ac:dyDescent="0.2">
      <c r="A26" t="str">
        <f t="shared" si="11"/>
        <v>As0.45SiO3.09</v>
      </c>
      <c r="B26">
        <f t="shared" si="12"/>
        <v>2.54</v>
      </c>
      <c r="C26" s="4">
        <v>0.1</v>
      </c>
      <c r="D26" s="4">
        <f t="shared" si="13"/>
        <v>0.21999999999999992</v>
      </c>
      <c r="E26" s="4">
        <f t="shared" si="14"/>
        <v>0.68000000000000016</v>
      </c>
      <c r="F26" s="2">
        <f t="shared" si="15"/>
        <v>0.45454545454545475</v>
      </c>
      <c r="G26">
        <f t="shared" si="16"/>
        <v>1</v>
      </c>
      <c r="H26" s="2">
        <f t="shared" si="17"/>
        <v>3.0909090909090926</v>
      </c>
      <c r="K26" t="str">
        <f>F$1&amp;ROUND(P26,2)&amp;G$1&amp;H$1&amp;ROUND(R26,2)</f>
        <v>As0SiO3.55</v>
      </c>
      <c r="L26">
        <f>M26*C$2+N26*D$2+O26*E$2</f>
        <v>2.4399999999999995</v>
      </c>
      <c r="M26" s="4">
        <v>0</v>
      </c>
      <c r="N26" s="4">
        <f t="shared" si="18"/>
        <v>0.21999999999999992</v>
      </c>
      <c r="O26" s="4">
        <f t="shared" si="19"/>
        <v>0.78</v>
      </c>
      <c r="P26" s="2">
        <f t="shared" si="20"/>
        <v>0</v>
      </c>
      <c r="Q26">
        <f t="shared" si="21"/>
        <v>1</v>
      </c>
      <c r="R26" s="2">
        <f t="shared" si="22"/>
        <v>3.5454545454545467</v>
      </c>
    </row>
    <row r="27" spans="1:18" x14ac:dyDescent="0.2">
      <c r="A27" t="str">
        <f t="shared" si="11"/>
        <v>As0.48SiO3.29</v>
      </c>
      <c r="B27">
        <f t="shared" si="12"/>
        <v>2.52</v>
      </c>
      <c r="C27" s="4">
        <v>0.1</v>
      </c>
      <c r="D27" s="4">
        <f t="shared" si="13"/>
        <v>0.20999999999999991</v>
      </c>
      <c r="E27" s="4">
        <f t="shared" si="14"/>
        <v>0.69000000000000017</v>
      </c>
      <c r="F27" s="2">
        <f t="shared" si="15"/>
        <v>0.47619047619047644</v>
      </c>
      <c r="G27">
        <f t="shared" si="16"/>
        <v>1</v>
      </c>
      <c r="H27" s="2">
        <f t="shared" si="17"/>
        <v>3.2857142857142878</v>
      </c>
      <c r="K27" t="str">
        <f>F$1&amp;ROUND(P27,2)&amp;G$1&amp;H$1&amp;ROUND(R27,2)</f>
        <v>As0SiO3.76</v>
      </c>
      <c r="L27">
        <f>M27*C$2+N27*D$2+O27*E$2</f>
        <v>2.42</v>
      </c>
      <c r="M27" s="4">
        <v>0</v>
      </c>
      <c r="N27" s="4">
        <f t="shared" si="18"/>
        <v>0.20999999999999991</v>
      </c>
      <c r="O27" s="4">
        <f t="shared" si="19"/>
        <v>0.79</v>
      </c>
      <c r="P27" s="2">
        <f t="shared" si="20"/>
        <v>0</v>
      </c>
      <c r="Q27">
        <f t="shared" si="21"/>
        <v>1</v>
      </c>
      <c r="R27" s="2">
        <f t="shared" si="22"/>
        <v>3.7619047619047636</v>
      </c>
    </row>
    <row r="28" spans="1:18" x14ac:dyDescent="0.2">
      <c r="A28" t="str">
        <f t="shared" si="11"/>
        <v>As0.5SiO3.5</v>
      </c>
      <c r="B28">
        <f t="shared" si="12"/>
        <v>2.5</v>
      </c>
      <c r="C28" s="4">
        <v>0.1</v>
      </c>
      <c r="D28" s="4">
        <f t="shared" si="13"/>
        <v>0.1999999999999999</v>
      </c>
      <c r="E28" s="4">
        <f t="shared" si="14"/>
        <v>0.70000000000000018</v>
      </c>
      <c r="F28" s="2">
        <f t="shared" si="15"/>
        <v>0.50000000000000022</v>
      </c>
      <c r="G28">
        <f t="shared" si="16"/>
        <v>1</v>
      </c>
      <c r="H28" s="2">
        <f t="shared" si="17"/>
        <v>3.5000000000000027</v>
      </c>
      <c r="K28" t="str">
        <f>F$1&amp;ROUND(P28,2)&amp;G$1&amp;H$1&amp;ROUND(R28,2)</f>
        <v>As0SiO4</v>
      </c>
      <c r="L28">
        <f>M28*C$2+N28*D$2+O28*E$2</f>
        <v>2.3999999999999995</v>
      </c>
      <c r="M28" s="4">
        <v>0</v>
      </c>
      <c r="N28" s="4">
        <f t="shared" si="18"/>
        <v>0.1999999999999999</v>
      </c>
      <c r="O28" s="4">
        <f t="shared" si="19"/>
        <v>0.8</v>
      </c>
      <c r="P28" s="2">
        <f t="shared" si="20"/>
        <v>0</v>
      </c>
      <c r="Q28">
        <f t="shared" si="21"/>
        <v>1</v>
      </c>
      <c r="R28" s="2">
        <f t="shared" si="22"/>
        <v>4.0000000000000018</v>
      </c>
    </row>
    <row r="29" spans="1:18" x14ac:dyDescent="0.2">
      <c r="A29" t="str">
        <f t="shared" si="11"/>
        <v>As0.53SiO3.74</v>
      </c>
      <c r="B29">
        <f t="shared" si="12"/>
        <v>2.48</v>
      </c>
      <c r="C29" s="4">
        <v>0.1</v>
      </c>
      <c r="D29" s="4">
        <f t="shared" si="13"/>
        <v>0.18999999999999989</v>
      </c>
      <c r="E29" s="4">
        <f t="shared" si="14"/>
        <v>0.71000000000000019</v>
      </c>
      <c r="F29" s="2">
        <f t="shared" si="15"/>
        <v>0.52631578947368451</v>
      </c>
      <c r="G29">
        <f t="shared" si="16"/>
        <v>1</v>
      </c>
      <c r="H29" s="2">
        <f t="shared" si="17"/>
        <v>3.7368421052631611</v>
      </c>
      <c r="K29" t="str">
        <f>F$1&amp;ROUND(P29,2)&amp;G$1&amp;H$1&amp;ROUND(R29,2)</f>
        <v>As0SiO4.26</v>
      </c>
      <c r="L29">
        <f>M29*C$2+N29*D$2+O29*E$2</f>
        <v>2.38</v>
      </c>
      <c r="M29" s="4">
        <v>0</v>
      </c>
      <c r="N29" s="4">
        <f t="shared" si="18"/>
        <v>0.18999999999999989</v>
      </c>
      <c r="O29" s="4">
        <f t="shared" si="19"/>
        <v>0.81</v>
      </c>
      <c r="P29" s="2">
        <f t="shared" si="20"/>
        <v>0</v>
      </c>
      <c r="Q29">
        <f t="shared" si="21"/>
        <v>1</v>
      </c>
      <c r="R29" s="2">
        <f t="shared" si="22"/>
        <v>4.2631578947368451</v>
      </c>
    </row>
    <row r="30" spans="1:18" x14ac:dyDescent="0.2">
      <c r="A30" t="str">
        <f t="shared" si="11"/>
        <v>As0.56SiO4</v>
      </c>
      <c r="B30">
        <f t="shared" si="12"/>
        <v>2.46</v>
      </c>
      <c r="C30" s="4">
        <v>0.1</v>
      </c>
      <c r="D30" s="4">
        <f t="shared" si="13"/>
        <v>0.17999999999999988</v>
      </c>
      <c r="E30" s="4">
        <f t="shared" si="14"/>
        <v>0.7200000000000002</v>
      </c>
      <c r="F30" s="2">
        <f>C30/D30</f>
        <v>0.55555555555555591</v>
      </c>
      <c r="G30">
        <f t="shared" si="16"/>
        <v>1</v>
      </c>
      <c r="H30" s="2">
        <f t="shared" si="17"/>
        <v>4.0000000000000036</v>
      </c>
      <c r="K30" t="str">
        <f>F$1&amp;ROUND(P30,2)&amp;G$1&amp;H$1&amp;ROUND(R30,2)</f>
        <v>As0SiO4.56</v>
      </c>
      <c r="L30">
        <f>M30*C$2+N30*D$2+O30*E$2</f>
        <v>2.3599999999999994</v>
      </c>
      <c r="M30" s="4">
        <v>0</v>
      </c>
      <c r="N30" s="4">
        <f t="shared" si="18"/>
        <v>0.17999999999999988</v>
      </c>
      <c r="O30" s="4">
        <f t="shared" si="19"/>
        <v>0.82000000000000006</v>
      </c>
      <c r="P30" s="2">
        <f>M30/N30</f>
        <v>0</v>
      </c>
      <c r="Q30">
        <f t="shared" si="21"/>
        <v>1</v>
      </c>
      <c r="R30" s="2">
        <f t="shared" si="22"/>
        <v>4.5555555555555589</v>
      </c>
    </row>
    <row r="31" spans="1:18" x14ac:dyDescent="0.2">
      <c r="A31" t="str">
        <f t="shared" si="11"/>
        <v>As0.59SiO4.29</v>
      </c>
      <c r="B31">
        <f t="shared" si="12"/>
        <v>2.44</v>
      </c>
      <c r="C31" s="4">
        <v>0.1</v>
      </c>
      <c r="D31" s="4">
        <f t="shared" si="13"/>
        <v>0.16999999999999987</v>
      </c>
      <c r="E31" s="4">
        <f t="shared" si="14"/>
        <v>0.7300000000000002</v>
      </c>
      <c r="F31" s="2">
        <f t="shared" si="15"/>
        <v>0.58823529411764752</v>
      </c>
      <c r="G31">
        <f t="shared" si="16"/>
        <v>1</v>
      </c>
      <c r="H31" s="2">
        <f t="shared" si="17"/>
        <v>4.2941176470588278</v>
      </c>
      <c r="K31" t="str">
        <f>F$1&amp;ROUND(P31,2)&amp;G$1&amp;H$1&amp;ROUND(R31,2)</f>
        <v>As0SiO4.88</v>
      </c>
      <c r="L31">
        <f>M31*C$2+N31*D$2+O31*E$2</f>
        <v>2.34</v>
      </c>
      <c r="M31" s="4">
        <v>0</v>
      </c>
      <c r="N31" s="4">
        <f t="shared" si="18"/>
        <v>0.16999999999999987</v>
      </c>
      <c r="O31" s="4">
        <f t="shared" si="19"/>
        <v>0.83000000000000007</v>
      </c>
      <c r="P31" s="2">
        <f t="shared" ref="P31:P33" si="23">M31/N31</f>
        <v>0</v>
      </c>
      <c r="Q31">
        <f t="shared" si="21"/>
        <v>1</v>
      </c>
      <c r="R31" s="2">
        <f t="shared" si="22"/>
        <v>4.8823529411764746</v>
      </c>
    </row>
    <row r="32" spans="1:18" x14ac:dyDescent="0.2">
      <c r="A32" t="str">
        <f t="shared" si="11"/>
        <v>As0.63SiO4.63</v>
      </c>
      <c r="B32">
        <f t="shared" si="12"/>
        <v>2.42</v>
      </c>
      <c r="C32" s="4">
        <v>0.1</v>
      </c>
      <c r="D32" s="4">
        <f t="shared" si="13"/>
        <v>0.15999999999999986</v>
      </c>
      <c r="E32" s="4">
        <f t="shared" si="14"/>
        <v>0.74000000000000021</v>
      </c>
      <c r="F32" s="2">
        <f t="shared" si="15"/>
        <v>0.62500000000000056</v>
      </c>
      <c r="G32">
        <f t="shared" si="16"/>
        <v>1</v>
      </c>
      <c r="H32" s="2">
        <f t="shared" si="17"/>
        <v>4.6250000000000053</v>
      </c>
      <c r="K32" t="str">
        <f>F$1&amp;ROUND(P32,2)&amp;G$1&amp;H$1&amp;ROUND(R32,2)</f>
        <v>As0SiO5.25</v>
      </c>
      <c r="L32">
        <f>M32*C$2+N32*D$2+O32*E$2</f>
        <v>2.3199999999999994</v>
      </c>
      <c r="M32" s="4">
        <v>0</v>
      </c>
      <c r="N32" s="4">
        <f t="shared" si="18"/>
        <v>0.15999999999999986</v>
      </c>
      <c r="O32" s="4">
        <f t="shared" si="19"/>
        <v>0.84000000000000008</v>
      </c>
      <c r="P32" s="2">
        <f t="shared" si="23"/>
        <v>0</v>
      </c>
      <c r="Q32">
        <f t="shared" si="21"/>
        <v>1</v>
      </c>
      <c r="R32" s="2">
        <f t="shared" si="22"/>
        <v>5.2500000000000053</v>
      </c>
    </row>
    <row r="33" spans="1:18" x14ac:dyDescent="0.2">
      <c r="A33" t="str">
        <f t="shared" si="11"/>
        <v>As0.67SiO5</v>
      </c>
      <c r="B33">
        <f t="shared" si="12"/>
        <v>2.4</v>
      </c>
      <c r="C33" s="4">
        <v>0.1</v>
      </c>
      <c r="D33" s="4">
        <f t="shared" si="13"/>
        <v>0.14999999999999986</v>
      </c>
      <c r="E33" s="4">
        <f t="shared" si="14"/>
        <v>0.75000000000000022</v>
      </c>
      <c r="F33" s="2">
        <f t="shared" si="15"/>
        <v>0.6666666666666673</v>
      </c>
      <c r="G33">
        <f t="shared" si="16"/>
        <v>1</v>
      </c>
      <c r="H33" s="2">
        <f t="shared" si="17"/>
        <v>5.0000000000000062</v>
      </c>
      <c r="K33" t="str">
        <f>F$1&amp;ROUND(P33,2)&amp;G$1&amp;H$1&amp;ROUND(R33,2)</f>
        <v>As0SiO5.67</v>
      </c>
      <c r="L33">
        <f>M33*C$2+N33*D$2+O33*E$2</f>
        <v>2.2999999999999998</v>
      </c>
      <c r="M33" s="4">
        <v>0</v>
      </c>
      <c r="N33" s="4">
        <f t="shared" si="18"/>
        <v>0.14999999999999986</v>
      </c>
      <c r="O33" s="4">
        <f t="shared" si="19"/>
        <v>0.85000000000000009</v>
      </c>
      <c r="P33" s="2">
        <f t="shared" si="23"/>
        <v>0</v>
      </c>
      <c r="Q33">
        <f t="shared" si="21"/>
        <v>1</v>
      </c>
      <c r="R33" s="2">
        <f t="shared" si="22"/>
        <v>5.6666666666666723</v>
      </c>
    </row>
    <row r="41" spans="1:18" x14ac:dyDescent="0.2">
      <c r="K41" s="5"/>
    </row>
    <row r="56" spans="3:11" x14ac:dyDescent="0.2">
      <c r="D56" t="s">
        <v>6</v>
      </c>
      <c r="E56" t="s">
        <v>4</v>
      </c>
    </row>
    <row r="57" spans="3:11" x14ac:dyDescent="0.2">
      <c r="C57" t="s">
        <v>7</v>
      </c>
      <c r="D57">
        <v>1.73411571380955</v>
      </c>
      <c r="E57" s="1">
        <v>2.7590171860594275</v>
      </c>
      <c r="H57" s="6" t="s">
        <v>29</v>
      </c>
      <c r="I57" s="7" t="s">
        <v>16</v>
      </c>
      <c r="J57" s="8" t="s">
        <v>27</v>
      </c>
      <c r="K57" s="7" t="s">
        <v>17</v>
      </c>
    </row>
    <row r="58" spans="3:11" x14ac:dyDescent="0.2">
      <c r="C58" t="s">
        <v>8</v>
      </c>
      <c r="D58">
        <v>2.1249658863458665</v>
      </c>
      <c r="E58" s="1">
        <v>2.6763127133179503</v>
      </c>
      <c r="H58" s="6" t="s">
        <v>30</v>
      </c>
      <c r="I58" s="7"/>
      <c r="J58" s="8"/>
      <c r="K58" s="7" t="s">
        <v>19</v>
      </c>
    </row>
    <row r="59" spans="3:11" x14ac:dyDescent="0.2">
      <c r="C59" t="s">
        <v>9</v>
      </c>
      <c r="D59">
        <v>2.0082865343647787</v>
      </c>
      <c r="E59" s="1">
        <v>2.7157842803028975</v>
      </c>
      <c r="H59" s="6" t="s">
        <v>31</v>
      </c>
      <c r="I59" s="7" t="s">
        <v>21</v>
      </c>
      <c r="J59" s="8" t="s">
        <v>28</v>
      </c>
      <c r="K59" s="7" t="s">
        <v>18</v>
      </c>
    </row>
    <row r="60" spans="3:11" x14ac:dyDescent="0.2">
      <c r="C60" t="s">
        <v>10</v>
      </c>
      <c r="D60">
        <v>1.7971819132594695</v>
      </c>
      <c r="E60" s="1">
        <v>2.7702873533210592</v>
      </c>
      <c r="H60" s="6" t="s">
        <v>32</v>
      </c>
      <c r="I60" s="7" t="s">
        <v>22</v>
      </c>
      <c r="J60" s="8" t="s">
        <v>0</v>
      </c>
      <c r="K60" s="7" t="s">
        <v>20</v>
      </c>
    </row>
    <row r="61" spans="3:11" x14ac:dyDescent="0.2">
      <c r="C61" t="s">
        <v>11</v>
      </c>
      <c r="D61">
        <v>2.7492805608014055</v>
      </c>
      <c r="E61" s="1">
        <v>2.5794489308887165</v>
      </c>
      <c r="H61" s="6" t="s">
        <v>33</v>
      </c>
      <c r="I61" s="7"/>
      <c r="J61" s="7"/>
      <c r="K61" s="7"/>
    </row>
    <row r="62" spans="3:11" x14ac:dyDescent="0.2">
      <c r="C62" t="s">
        <v>12</v>
      </c>
      <c r="D62">
        <v>2.7081702263435754</v>
      </c>
      <c r="E62" s="1">
        <v>2.6074087247835469</v>
      </c>
    </row>
    <row r="63" spans="3:11" x14ac:dyDescent="0.2">
      <c r="C63" t="s">
        <v>13</v>
      </c>
      <c r="D63">
        <v>2.5355687040958244</v>
      </c>
      <c r="E63" s="1">
        <v>2.6452533104391205</v>
      </c>
      <c r="I63" t="s">
        <v>23</v>
      </c>
      <c r="J63" t="s">
        <v>24</v>
      </c>
    </row>
    <row r="64" spans="3:11" x14ac:dyDescent="0.2">
      <c r="C64" t="s">
        <v>14</v>
      </c>
      <c r="D64">
        <v>2.4075723073089326</v>
      </c>
      <c r="E64" s="1">
        <v>2.6725130058958113</v>
      </c>
      <c r="I64" t="s">
        <v>25</v>
      </c>
      <c r="J64" t="s">
        <v>26</v>
      </c>
    </row>
    <row r="65" spans="3:5" x14ac:dyDescent="0.2">
      <c r="C65" t="s">
        <v>15</v>
      </c>
      <c r="D65">
        <v>2.3276653769806446</v>
      </c>
      <c r="E65" s="1">
        <v>2.699062311864167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2019-08-05T19:11:04Z</dcterms:created>
  <dcterms:modified xsi:type="dcterms:W3CDTF">2019-08-06T05:46:56Z</dcterms:modified>
</cp:coreProperties>
</file>