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Path Finding General/P1250 Scope/"/>
    </mc:Choice>
  </mc:AlternateContent>
  <xr:revisionPtr revIDLastSave="75" documentId="8_{61CC6C13-3A6D-4A71-ABCC-E55E0CEED96C}" xr6:coauthVersionLast="45" xr6:coauthVersionMax="45" xr10:uidLastSave="{E1EEDF33-D498-1B47-AD49-D694F3A0ED0C}"/>
  <bookViews>
    <workbookView xWindow="8580" yWindow="-21620" windowWidth="30920" windowHeight="19480" activeTab="1" xr2:uid="{488E64A1-680D-432C-AEBA-E6BFCEA46188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2" l="1"/>
  <c r="F12" i="2" s="1"/>
  <c r="C11" i="2"/>
  <c r="E11" i="2"/>
  <c r="D11" i="2"/>
  <c r="B8" i="2"/>
  <c r="F8" i="2"/>
  <c r="E8" i="2"/>
  <c r="D8" i="2"/>
  <c r="C8" i="2"/>
  <c r="B11" i="2"/>
  <c r="E10" i="1"/>
  <c r="C12" i="2" l="1"/>
  <c r="D12" i="2"/>
  <c r="E12" i="2"/>
  <c r="D5" i="1"/>
  <c r="E5" i="1" s="1"/>
  <c r="C11" i="1"/>
  <c r="C12" i="1" s="1"/>
  <c r="D8" i="1"/>
  <c r="D9" i="1" s="1"/>
  <c r="C8" i="1"/>
  <c r="C9" i="1" s="1"/>
  <c r="C10" i="1" s="1"/>
  <c r="G6" i="1"/>
  <c r="H6" i="1" s="1"/>
  <c r="F6" i="1"/>
  <c r="F8" i="1" s="1"/>
  <c r="F9" i="1" s="1"/>
  <c r="F2" i="1"/>
  <c r="D4" i="1"/>
  <c r="C4" i="1"/>
  <c r="E2" i="1"/>
  <c r="G2" i="1" s="1"/>
  <c r="B12" i="2" l="1"/>
  <c r="H2" i="1"/>
  <c r="H8" i="1" s="1"/>
  <c r="H9" i="1" s="1"/>
  <c r="G4" i="1"/>
  <c r="G8" i="1"/>
  <c r="G9" i="1" s="1"/>
  <c r="F5" i="1"/>
  <c r="E4" i="1"/>
  <c r="E8" i="1"/>
  <c r="E9" i="1" s="1"/>
  <c r="D10" i="1"/>
  <c r="F10" i="1" l="1"/>
  <c r="G5" i="1"/>
  <c r="G10" i="1" l="1"/>
  <c r="H5" i="1"/>
  <c r="H10" i="1" s="1"/>
</calcChain>
</file>

<file path=xl/sharedStrings.xml><?xml version="1.0" encoding="utf-8"?>
<sst xmlns="http://schemas.openxmlformats.org/spreadsheetml/2006/main" count="30" uniqueCount="27">
  <si>
    <t>S26</t>
  </si>
  <si>
    <t>ATF</t>
  </si>
  <si>
    <t>B-Falls</t>
  </si>
  <si>
    <t>C-Falls</t>
  </si>
  <si>
    <t>D-Falls</t>
  </si>
  <si>
    <t>Pitch</t>
  </si>
  <si>
    <t>Line</t>
  </si>
  <si>
    <t>Space</t>
  </si>
  <si>
    <t>[nm]</t>
  </si>
  <si>
    <r>
      <t>WL</t>
    </r>
    <r>
      <rPr>
        <vertAlign val="subscript"/>
        <sz val="11"/>
        <color theme="1"/>
        <rFont val="Calibri"/>
        <family val="2"/>
        <scheme val="minor"/>
      </rPr>
      <t>0</t>
    </r>
  </si>
  <si>
    <t>uWcm</t>
  </si>
  <si>
    <t>B'-fall</t>
  </si>
  <si>
    <t>W/cell</t>
  </si>
  <si>
    <t>t [nm]</t>
  </si>
  <si>
    <t>W/2Kcell</t>
  </si>
  <si>
    <t>Ireset</t>
  </si>
  <si>
    <t>[uA]</t>
  </si>
  <si>
    <t>[Volts]</t>
  </si>
  <si>
    <t>Local Bit Line  Select</t>
  </si>
  <si>
    <t>BL</t>
  </si>
  <si>
    <t>WL</t>
  </si>
  <si>
    <t>Local WL select</t>
  </si>
  <si>
    <t>Write current</t>
  </si>
  <si>
    <t>Voltage</t>
  </si>
  <si>
    <t>W sizing</t>
  </si>
  <si>
    <t>BxW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</si>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</sst>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FA144-129A-4DD8-913C-583239B082C8}">
  <dimension ref="A1:H12"/>
  <sheetViews>
    <sheetView zoomScale="160" zoomScaleNormal="160" workbookViewId="0">
      <selection activeCell="E9" sqref="E9"/>
    </sheetView>
  </sheetViews>
  <sheetFormatPr baseColWidth="10" defaultColWidth="8.83203125" defaultRowHeight="15" x14ac:dyDescent="0.2"/>
  <cols>
    <col min="1" max="1" width="8.83203125" style="4"/>
    <col min="2" max="5" width="8.83203125" style="1"/>
    <col min="6" max="6" width="8.83203125" style="5"/>
    <col min="7" max="8" width="8.83203125" style="1"/>
  </cols>
  <sheetData>
    <row r="1" spans="1:8" x14ac:dyDescent="0.2">
      <c r="C1" s="1" t="s">
        <v>0</v>
      </c>
      <c r="D1" s="1" t="s">
        <v>1</v>
      </c>
      <c r="E1" s="1" t="s">
        <v>2</v>
      </c>
      <c r="F1" s="5" t="s">
        <v>11</v>
      </c>
      <c r="G1" s="1" t="s">
        <v>3</v>
      </c>
      <c r="H1" s="1" t="s">
        <v>4</v>
      </c>
    </row>
    <row r="2" spans="1:8" x14ac:dyDescent="0.2">
      <c r="A2" s="4" t="s">
        <v>5</v>
      </c>
      <c r="B2" s="1" t="s">
        <v>8</v>
      </c>
      <c r="C2" s="1">
        <v>41</v>
      </c>
      <c r="D2" s="1">
        <v>33.5</v>
      </c>
      <c r="E2" s="2">
        <f>D2*79%</f>
        <v>26.465</v>
      </c>
      <c r="F2" s="6">
        <f>23</f>
        <v>23</v>
      </c>
      <c r="G2" s="3">
        <f>E2*79%</f>
        <v>20.907350000000001</v>
      </c>
      <c r="H2" s="2">
        <f>G2*79%</f>
        <v>16.516806500000001</v>
      </c>
    </row>
    <row r="3" spans="1:8" x14ac:dyDescent="0.2">
      <c r="A3" s="4" t="s">
        <v>6</v>
      </c>
      <c r="B3" s="1" t="s">
        <v>8</v>
      </c>
      <c r="C3" s="1">
        <v>20.5</v>
      </c>
      <c r="D3" s="1">
        <v>14</v>
      </c>
      <c r="E3" s="1">
        <v>14</v>
      </c>
      <c r="F3" s="5">
        <v>10.5</v>
      </c>
      <c r="G3" s="1">
        <v>10.5</v>
      </c>
      <c r="H3" s="1">
        <v>6</v>
      </c>
    </row>
    <row r="4" spans="1:8" x14ac:dyDescent="0.2">
      <c r="A4" s="4" t="s">
        <v>7</v>
      </c>
      <c r="B4" s="1" t="s">
        <v>8</v>
      </c>
      <c r="C4" s="1">
        <f>C2-C3</f>
        <v>20.5</v>
      </c>
      <c r="D4" s="1">
        <f>D2-D3</f>
        <v>19.5</v>
      </c>
      <c r="E4" s="2">
        <f>E2-E3</f>
        <v>12.465</v>
      </c>
      <c r="F4" s="7">
        <v>12.5</v>
      </c>
      <c r="G4" s="2">
        <f>G2-G3</f>
        <v>10.407350000000001</v>
      </c>
      <c r="H4" s="1">
        <v>10.5</v>
      </c>
    </row>
    <row r="5" spans="1:8" x14ac:dyDescent="0.2">
      <c r="A5" s="4" t="s">
        <v>15</v>
      </c>
      <c r="B5" s="1" t="s">
        <v>16</v>
      </c>
      <c r="C5" s="1">
        <v>115</v>
      </c>
      <c r="D5" s="3">
        <f>C5*(D3/C3)^1.3</f>
        <v>70.046149603897632</v>
      </c>
      <c r="E5" s="3">
        <f>D5*(E3/D3)^1.3</f>
        <v>70.046149603897632</v>
      </c>
      <c r="F5" s="7">
        <f>E5*(F3/E3)^1.3</f>
        <v>48.190774903158243</v>
      </c>
      <c r="G5" s="2">
        <f>F5*(G3/F3)^1.3</f>
        <v>48.190774903158243</v>
      </c>
      <c r="H5" s="3">
        <f>G5*(H3/G3)^1.3</f>
        <v>23.281687011607826</v>
      </c>
    </row>
    <row r="6" spans="1:8" ht="17" x14ac:dyDescent="0.25">
      <c r="A6" s="4" t="s">
        <v>9</v>
      </c>
      <c r="B6" s="1" t="s">
        <v>10</v>
      </c>
      <c r="C6" s="1">
        <v>16.3</v>
      </c>
      <c r="D6" s="1">
        <v>19.2</v>
      </c>
      <c r="E6" s="1">
        <v>19.100000000000001</v>
      </c>
      <c r="F6" s="7">
        <f>E6*1.25</f>
        <v>23.875</v>
      </c>
      <c r="G6" s="2">
        <f>E6*1.25</f>
        <v>23.875</v>
      </c>
      <c r="H6" s="2">
        <f>G6*1.3</f>
        <v>31.037500000000001</v>
      </c>
    </row>
    <row r="7" spans="1:8" x14ac:dyDescent="0.2">
      <c r="B7" s="1" t="s">
        <v>13</v>
      </c>
      <c r="C7" s="1">
        <v>35</v>
      </c>
      <c r="D7" s="1">
        <v>30</v>
      </c>
      <c r="E7" s="1">
        <v>30</v>
      </c>
      <c r="F7" s="5">
        <v>25</v>
      </c>
      <c r="G7" s="1">
        <v>25</v>
      </c>
      <c r="H7" s="1">
        <v>15</v>
      </c>
    </row>
    <row r="8" spans="1:8" x14ac:dyDescent="0.2">
      <c r="B8" s="1" t="s">
        <v>12</v>
      </c>
      <c r="C8" s="2">
        <f t="shared" ref="C8:H8" si="0">C6*C2/C3/C7*10</f>
        <v>9.3142857142857149</v>
      </c>
      <c r="D8" s="2">
        <f t="shared" si="0"/>
        <v>15.314285714285711</v>
      </c>
      <c r="E8" s="2">
        <f t="shared" si="0"/>
        <v>12.03527380952381</v>
      </c>
      <c r="F8" s="7">
        <f t="shared" si="0"/>
        <v>20.919047619047618</v>
      </c>
      <c r="G8" s="2">
        <f t="shared" si="0"/>
        <v>19.015732619047622</v>
      </c>
      <c r="H8" s="2">
        <f t="shared" si="0"/>
        <v>56.960042415972225</v>
      </c>
    </row>
    <row r="9" spans="1:8" x14ac:dyDescent="0.2">
      <c r="B9" s="1" t="s">
        <v>14</v>
      </c>
      <c r="C9" s="2">
        <f t="shared" ref="C9:H9" si="1">C8*2048/1000</f>
        <v>19.075657142857143</v>
      </c>
      <c r="D9" s="2">
        <f t="shared" si="1"/>
        <v>31.363657142857136</v>
      </c>
      <c r="E9" s="2">
        <f t="shared" si="1"/>
        <v>24.648240761904763</v>
      </c>
      <c r="F9" s="7">
        <f t="shared" si="1"/>
        <v>42.842209523809522</v>
      </c>
      <c r="G9" s="2">
        <f t="shared" si="1"/>
        <v>38.944220403809531</v>
      </c>
      <c r="H9" s="2">
        <f t="shared" si="1"/>
        <v>116.65416686791112</v>
      </c>
    </row>
    <row r="10" spans="1:8" x14ac:dyDescent="0.2">
      <c r="B10" s="1" t="s">
        <v>17</v>
      </c>
      <c r="C10" s="8">
        <f>C5*C9/1000</f>
        <v>2.1937005714285713</v>
      </c>
      <c r="D10" s="8">
        <f>D5*D9/1000</f>
        <v>2.1969034203539235</v>
      </c>
      <c r="E10" s="8">
        <f>E5*E9/1000</f>
        <v>1.7265143598812687</v>
      </c>
      <c r="F10" s="9" t="b">
        <f>C18=F5*F9/1000</f>
        <v>0</v>
      </c>
      <c r="G10" s="8">
        <f>G5*G9/1000</f>
        <v>1.8767521592589675</v>
      </c>
      <c r="H10" s="8">
        <f>H5*H9/1000</f>
        <v>2.715905801618578</v>
      </c>
    </row>
    <row r="11" spans="1:8" x14ac:dyDescent="0.2">
      <c r="C11" s="1">
        <f>D3/C3</f>
        <v>0.68292682926829273</v>
      </c>
    </row>
    <row r="12" spans="1:8" x14ac:dyDescent="0.2">
      <c r="C12" s="1">
        <f>C11^1.3</f>
        <v>0.60909695307737066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D4459-B13C-3245-921F-302CF3E7B454}">
  <dimension ref="A6:F12"/>
  <sheetViews>
    <sheetView tabSelected="1" zoomScale="210" zoomScaleNormal="210" workbookViewId="0">
      <selection activeCell="F11" sqref="F11"/>
    </sheetView>
  </sheetViews>
  <sheetFormatPr baseColWidth="10" defaultRowHeight="15" x14ac:dyDescent="0.2"/>
  <cols>
    <col min="2" max="2" width="11.5" bestFit="1" customWidth="1"/>
    <col min="3" max="3" width="15.6640625" style="10" bestFit="1" customWidth="1"/>
    <col min="4" max="5" width="10.83203125" style="10"/>
    <col min="6" max="6" width="12.6640625" style="10" bestFit="1" customWidth="1"/>
  </cols>
  <sheetData>
    <row r="6" spans="1:6" x14ac:dyDescent="0.2">
      <c r="B6" t="s">
        <v>22</v>
      </c>
      <c r="C6" s="10" t="s">
        <v>18</v>
      </c>
      <c r="D6" s="10" t="s">
        <v>19</v>
      </c>
      <c r="E6" s="10" t="s">
        <v>20</v>
      </c>
      <c r="F6" s="10" t="s">
        <v>21</v>
      </c>
    </row>
    <row r="7" spans="1:6" x14ac:dyDescent="0.2">
      <c r="A7" t="s">
        <v>25</v>
      </c>
      <c r="B7">
        <v>70</v>
      </c>
      <c r="C7" s="10">
        <v>12</v>
      </c>
      <c r="D7" s="10">
        <v>14</v>
      </c>
      <c r="E7" s="10">
        <v>34</v>
      </c>
      <c r="F7" s="10">
        <v>6</v>
      </c>
    </row>
    <row r="8" spans="1:6" x14ac:dyDescent="0.2">
      <c r="A8" t="s">
        <v>23</v>
      </c>
      <c r="B8">
        <f>SUM(C8:F8)</f>
        <v>4620</v>
      </c>
      <c r="C8" s="10">
        <f>C7*B7</f>
        <v>840</v>
      </c>
      <c r="D8" s="10">
        <f>D7*B7</f>
        <v>980</v>
      </c>
      <c r="E8" s="10">
        <f>E7*B7</f>
        <v>2380</v>
      </c>
      <c r="F8" s="10">
        <f>F7*B7</f>
        <v>420</v>
      </c>
    </row>
    <row r="10" spans="1:6" x14ac:dyDescent="0.2">
      <c r="A10" t="s">
        <v>24</v>
      </c>
      <c r="C10" s="10">
        <v>3</v>
      </c>
      <c r="F10" s="10">
        <v>3</v>
      </c>
    </row>
    <row r="11" spans="1:6" x14ac:dyDescent="0.2">
      <c r="A11" t="s">
        <v>26</v>
      </c>
      <c r="B11">
        <f>B7*0.6</f>
        <v>42</v>
      </c>
      <c r="C11" s="10">
        <f>C7*C10</f>
        <v>36</v>
      </c>
      <c r="D11" s="10">
        <f>D7</f>
        <v>14</v>
      </c>
      <c r="E11" s="10">
        <f>E7</f>
        <v>34</v>
      </c>
      <c r="F11" s="10">
        <f>F7*F10</f>
        <v>18</v>
      </c>
    </row>
    <row r="12" spans="1:6" x14ac:dyDescent="0.2">
      <c r="A12" t="s">
        <v>23</v>
      </c>
      <c r="B12">
        <f>SUM(C12:F12)</f>
        <v>4284</v>
      </c>
      <c r="C12" s="10">
        <f>C11*B11</f>
        <v>1512</v>
      </c>
      <c r="D12" s="10">
        <f>D11*B11</f>
        <v>588</v>
      </c>
      <c r="E12" s="10">
        <f>E11*B11</f>
        <v>1428</v>
      </c>
      <c r="F12" s="10">
        <f>F11*B11</f>
        <v>756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C13961613CE541910D49403EC1E319" ma:contentTypeVersion="5" ma:contentTypeDescription="Create a new document." ma:contentTypeScope="" ma:versionID="6714d29488febc9f6dbdeb6779d82e8c">
  <xsd:schema xmlns:xsd="http://www.w3.org/2001/XMLSchema" xmlns:xs="http://www.w3.org/2001/XMLSchema" xmlns:p="http://schemas.microsoft.com/office/2006/metadata/properties" xmlns:ns3="17d63ebd-2c36-46ed-b563-19cd4cd21008" xmlns:ns4="289be48c-67bf-4706-8ec0-8d9aee6d1640" targetNamespace="http://schemas.microsoft.com/office/2006/metadata/properties" ma:root="true" ma:fieldsID="a6f7cf584c3e1de0021a6f4299fd2b38" ns3:_="" ns4:_="">
    <xsd:import namespace="17d63ebd-2c36-46ed-b563-19cd4cd21008"/>
    <xsd:import namespace="289be48c-67bf-4706-8ec0-8d9aee6d164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d63ebd-2c36-46ed-b563-19cd4cd210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9be48c-67bf-4706-8ec0-8d9aee6d164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E20C96-68D5-4855-9121-64F5BAF8B2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A006E9-817E-420D-96E9-0F3371EA50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d63ebd-2c36-46ed-b563-19cd4cd21008"/>
    <ds:schemaRef ds:uri="289be48c-67bf-4706-8ec0-8d9aee6d16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ACA831-6CA5-4AA4-A0DB-31998E6828CB}">
  <ds:schemaRefs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elements/1.1/"/>
    <ds:schemaRef ds:uri="289be48c-67bf-4706-8ec0-8d9aee6d1640"/>
    <ds:schemaRef ds:uri="17d63ebd-2c36-46ed-b563-19cd4cd2100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Kau, Derchang</dc:creator>
  <cp:lastModifiedBy>Kau, Derchang</cp:lastModifiedBy>
  <dcterms:created xsi:type="dcterms:W3CDTF">2020-07-19T22:51:38Z</dcterms:created>
  <dcterms:modified xsi:type="dcterms:W3CDTF">2020-08-04T23:26:26Z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0x010100A5C13961613CE541910D49403EC1E319</vt:lpwstr>
  </property>
</Properties>
</file>