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Roadmap/Path Finding General/P1250 Scope/CMOS Design/"/>
    </mc:Choice>
  </mc:AlternateContent>
  <xr:revisionPtr revIDLastSave="0" documentId="8_{A6DDF7AA-30D6-2442-BA82-225781238725}" xr6:coauthVersionLast="46" xr6:coauthVersionMax="46" xr10:uidLastSave="{00000000-0000-0000-0000-000000000000}"/>
  <bookViews>
    <workbookView xWindow="80" yWindow="2500" windowWidth="25440" windowHeight="14900" xr2:uid="{378EFA56-3ED2-D840-83C8-04C035D5011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J19" i="1"/>
  <c r="I19" i="1"/>
  <c r="J18" i="1"/>
  <c r="I18" i="1"/>
  <c r="J17" i="1"/>
  <c r="I17" i="1"/>
  <c r="M8" i="1"/>
  <c r="L8" i="1"/>
  <c r="K8" i="1"/>
  <c r="M9" i="1"/>
  <c r="L9" i="1"/>
  <c r="K9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J8" i="1"/>
  <c r="J9" i="1"/>
  <c r="J7" i="1"/>
  <c r="J6" i="1"/>
  <c r="J5" i="1"/>
  <c r="J4" i="1"/>
  <c r="J3" i="1"/>
  <c r="I8" i="1"/>
  <c r="I9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<sst xmlns="http://schemas.openxmlformats.org/spreadsheetml/2006/main" count="12" uniqueCount="12">
  <si>
    <t xml:space="preserve">B (intrinsic) </t>
  </si>
  <si>
    <t>Ga</t>
  </si>
  <si>
    <t>In</t>
  </si>
  <si>
    <t>P</t>
  </si>
  <si>
    <t>Sb</t>
  </si>
  <si>
    <t>Dopant in Silicon</t>
  </si>
  <si>
    <r>
      <t>D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/s)</t>
    </r>
  </si>
  <si>
    <r>
      <t>E</t>
    </r>
    <r>
      <rPr>
        <vertAlign val="sub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 (eV)</t>
    </r>
  </si>
  <si>
    <t>KB</t>
  </si>
  <si>
    <t>eV/K</t>
  </si>
  <si>
    <r>
      <t>D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/s) = D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 xml:space="preserve"> / exp(E</t>
    </r>
    <r>
      <rPr>
        <vertAlign val="sub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>/K</t>
    </r>
    <r>
      <rPr>
        <vertAlign val="sub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 xml:space="preserve">T);  T in table is °C </t>
    </r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</si>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</sst>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000E+00"/>
  </numFmts>
  <fonts count="4" x14ac:knownFonts="1">
    <font>
      <sz val="12"/>
      <color theme="1"/>
      <name val="Calibri"/>
      <family val="2"/>
      <scheme val="minor"/>
    </font>
    <font>
      <sz val="10.5"/>
      <color rgb="FF000000"/>
      <name val="Helvetica"/>
      <family val="2"/>
    </font>
    <font>
      <vertAlign val="subscript"/>
      <sz val="12"/>
      <color theme="1"/>
      <name val="Calibri (Body)"/>
    </font>
    <font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EFA9-058D-BC4C-BEFF-06041D6CFD55}">
  <dimension ref="B1:M20"/>
  <sheetViews>
    <sheetView tabSelected="1" workbookViewId="0">
      <selection activeCell="I3" sqref="I3:M9"/>
    </sheetView>
  </sheetViews>
  <sheetFormatPr baseColWidth="10" defaultRowHeight="16" x14ac:dyDescent="0.2"/>
  <cols>
    <col min="3" max="3" width="19.5" customWidth="1"/>
    <col min="4" max="4" width="10.33203125" customWidth="1"/>
    <col min="6" max="8" width="10.83203125" style="1" customWidth="1"/>
    <col min="9" max="13" width="15.83203125" customWidth="1"/>
  </cols>
  <sheetData>
    <row r="1" spans="2:13" ht="20" customHeight="1" x14ac:dyDescent="0.2">
      <c r="F1" s="7" t="s">
        <v>5</v>
      </c>
      <c r="G1" s="6" t="s">
        <v>6</v>
      </c>
      <c r="H1" s="6" t="s">
        <v>7</v>
      </c>
      <c r="I1" s="6" t="s">
        <v>10</v>
      </c>
      <c r="J1" s="6"/>
      <c r="K1" s="6"/>
      <c r="L1" s="6"/>
      <c r="M1" s="6"/>
    </row>
    <row r="2" spans="2:13" x14ac:dyDescent="0.2">
      <c r="B2" t="s">
        <v>8</v>
      </c>
      <c r="C2" s="5">
        <v>8.6173332621449999E-5</v>
      </c>
      <c r="D2" s="5" t="s">
        <v>9</v>
      </c>
      <c r="F2" s="7"/>
      <c r="G2" s="6"/>
      <c r="H2" s="6"/>
      <c r="I2" s="2">
        <v>850</v>
      </c>
      <c r="J2" s="2">
        <v>900</v>
      </c>
      <c r="K2" s="2">
        <v>950</v>
      </c>
      <c r="L2" s="2">
        <v>1000</v>
      </c>
      <c r="M2" s="2">
        <v>1050</v>
      </c>
    </row>
    <row r="3" spans="2:13" x14ac:dyDescent="0.2">
      <c r="F3" s="3" t="s">
        <v>0</v>
      </c>
      <c r="G3" s="3">
        <v>0.76</v>
      </c>
      <c r="H3" s="3">
        <v>3.46</v>
      </c>
      <c r="I3" s="8">
        <f>$G3*EXP(-1*$H3/$C$2/(I$2+273))</f>
        <v>2.2547113724524367E-16</v>
      </c>
      <c r="J3" s="8">
        <f>$G3*EXP(-1*$H3/$C$2/(J$2+273))</f>
        <v>1.0350747530980992E-15</v>
      </c>
      <c r="K3" s="8">
        <f>$G3*EXP(-1*$H3/$C$2/(K$2+273))</f>
        <v>4.1950103362363598E-15</v>
      </c>
      <c r="L3" s="8">
        <f>$G3*EXP(-1*$H3/$C$2/(L$2+273))</f>
        <v>1.5231823905965358E-14</v>
      </c>
      <c r="M3" s="8">
        <f>$G3*EXP(-1*$H3/$C$2/(M$2+273))</f>
        <v>5.0169678295249139E-14</v>
      </c>
    </row>
    <row r="4" spans="2:13" x14ac:dyDescent="0.2">
      <c r="F4" s="3" t="s">
        <v>1</v>
      </c>
      <c r="G4" s="3">
        <v>225</v>
      </c>
      <c r="H4" s="3">
        <v>4.12</v>
      </c>
      <c r="I4" s="8">
        <f>$G4*EXP(-1*$H4/$C$2/(I$2+273))</f>
        <v>7.2865902659805371E-17</v>
      </c>
      <c r="J4" s="8">
        <f>$G4*EXP(-1*$H4/$C$2/(J$2+273))</f>
        <v>4.4736275175590827E-16</v>
      </c>
      <c r="K4" s="8">
        <f>$G4*EXP(-1*$H4/$C$2/(K$2+273))</f>
        <v>2.3678407513853164E-15</v>
      </c>
      <c r="L4" s="8">
        <f>$G4*EXP(-1*$H4/$C$2/(L$2+273))</f>
        <v>1.0995013712057394E-14</v>
      </c>
      <c r="M4" s="8">
        <f>$G4*EXP(-1*$H4/$C$2/(M$2+273))</f>
        <v>4.5460602117752688E-14</v>
      </c>
    </row>
    <row r="5" spans="2:13" x14ac:dyDescent="0.2">
      <c r="F5" s="4" t="s">
        <v>2</v>
      </c>
      <c r="G5" s="3">
        <v>16.5</v>
      </c>
      <c r="H5" s="3">
        <v>3.9</v>
      </c>
      <c r="I5" s="8">
        <f>$G5*EXP(-1*$H5/$C$2/(I$2+273))</f>
        <v>5.1896446248628585E-17</v>
      </c>
      <c r="J5" s="8">
        <f>$G5*EXP(-1*$H5/$C$2/(J$2+273))</f>
        <v>2.8919327355978165E-16</v>
      </c>
      <c r="K5" s="8">
        <f>$G5*EXP(-1*$H5/$C$2/(K$2+273))</f>
        <v>1.4003515407326079E-15</v>
      </c>
      <c r="L5" s="8">
        <f>$G5*EXP(-1*$H5/$C$2/(L$2+273))</f>
        <v>5.9906262015013127E-15</v>
      </c>
      <c r="M5" s="8">
        <f>$G5*EXP(-1*$H5/$C$2/(M$2+273))</f>
        <v>2.2961220146079103E-14</v>
      </c>
    </row>
    <row r="6" spans="2:13" x14ac:dyDescent="0.2">
      <c r="F6" s="4"/>
      <c r="G6" s="3">
        <v>269</v>
      </c>
      <c r="H6" s="3">
        <v>4.1900000000000004</v>
      </c>
      <c r="I6" s="8">
        <f>$G6*EXP(-1*$H6/$C$2/(I$2+273))</f>
        <v>4.2261940433018222E-17</v>
      </c>
      <c r="J6" s="8">
        <f>$G6*EXP(-1*$H6/$C$2/(J$2+273))</f>
        <v>2.6759349792629169E-16</v>
      </c>
      <c r="K6" s="8">
        <f>$G6*EXP(-1*$H6/$C$2/(K$2+273))</f>
        <v>1.4570148406884755E-15</v>
      </c>
      <c r="L6" s="8">
        <f>$G6*EXP(-1*$H6/$C$2/(L$2+273))</f>
        <v>6.9444382684989752E-15</v>
      </c>
      <c r="M6" s="8">
        <f>$G6*EXP(-1*$H6/$C$2/(M$2+273))</f>
        <v>2.9413724140630792E-14</v>
      </c>
    </row>
    <row r="7" spans="2:13" x14ac:dyDescent="0.2">
      <c r="F7" s="3" t="s">
        <v>3</v>
      </c>
      <c r="G7" s="3">
        <v>3.85</v>
      </c>
      <c r="H7" s="3">
        <v>3.66</v>
      </c>
      <c r="I7" s="8">
        <f>$G7*EXP(-1*$H7/$C$2/(I$2+273))</f>
        <v>1.4460452086505611E-16</v>
      </c>
      <c r="J7" s="8">
        <f>$G7*EXP(-1*$H7/$C$2/(J$2+273))</f>
        <v>7.2497266956843613E-16</v>
      </c>
      <c r="K7" s="8">
        <f>$G7*EXP(-1*$H7/$C$2/(K$2+273))</f>
        <v>3.1857644839092778E-15</v>
      </c>
      <c r="L7" s="8">
        <f>$G7*EXP(-1*$H7/$C$2/(L$2+273))</f>
        <v>1.246245417774366E-14</v>
      </c>
      <c r="M7" s="8">
        <f>$G7*EXP(-1*$H7/$C$2/(M$2+273))</f>
        <v>4.3976151850900604E-14</v>
      </c>
    </row>
    <row r="8" spans="2:13" x14ac:dyDescent="0.2">
      <c r="F8" s="3" t="s">
        <v>11</v>
      </c>
      <c r="G8" s="3">
        <v>22.9</v>
      </c>
      <c r="H8" s="3">
        <v>4.0999999999999996</v>
      </c>
      <c r="I8" s="8">
        <f>$G8*EXP(-1*$H8/$C$2/(I$2+273))</f>
        <v>9.1187001636983113E-18</v>
      </c>
      <c r="J8" s="8">
        <f>$G8*EXP(-1*$H8/$C$2/(J$2+273))</f>
        <v>5.549354987738198E-17</v>
      </c>
      <c r="K8" s="8">
        <f>$G8*EXP(-1*$H8/$C$2/(K$2+273))</f>
        <v>2.9135475177626343E-16</v>
      </c>
      <c r="L8" s="8">
        <f>$G8*EXP(-1*$H8/$C$2/(L$2+273))</f>
        <v>1.3428524220920158E-15</v>
      </c>
      <c r="M8" s="8">
        <f>$G8*EXP(-1*$H8/$C$2/(M$2+273))</f>
        <v>5.5141080354880228E-15</v>
      </c>
    </row>
    <row r="9" spans="2:13" x14ac:dyDescent="0.2">
      <c r="F9" s="3" t="s">
        <v>4</v>
      </c>
      <c r="G9" s="3">
        <v>0.214</v>
      </c>
      <c r="H9" s="3">
        <v>3.65</v>
      </c>
      <c r="I9" s="8">
        <f>$G9*EXP(-1*$H9/$C$2/(I$2+273))</f>
        <v>8.912770540218869E-18</v>
      </c>
      <c r="J9" s="8">
        <f>$G9*EXP(-1*$H9/$C$2/(J$2+273))</f>
        <v>4.4487657582407374E-17</v>
      </c>
      <c r="K9" s="8">
        <f>$G9*EXP(-1*$H9/$C$2/(K$2+273))</f>
        <v>1.9470407248049849E-16</v>
      </c>
      <c r="L9" s="8">
        <f>$G9*EXP(-1*$H9/$C$2/(L$2+273))</f>
        <v>7.5883331946306906E-16</v>
      </c>
      <c r="M9" s="8">
        <f>$G9*EXP(-1*$H9/$C$2/(M$2+273))</f>
        <v>2.6684792428077233E-15</v>
      </c>
    </row>
    <row r="17" spans="7:10" x14ac:dyDescent="0.2">
      <c r="G17" s="1">
        <v>3</v>
      </c>
      <c r="H17" s="1">
        <v>5</v>
      </c>
      <c r="I17">
        <f>EXP(-G17/H17)</f>
        <v>0.54881163609402639</v>
      </c>
      <c r="J17">
        <f>1/EXP(G17/H17)</f>
        <v>0.5488116360940265</v>
      </c>
    </row>
    <row r="18" spans="7:10" x14ac:dyDescent="0.2">
      <c r="G18" s="1">
        <v>4</v>
      </c>
      <c r="H18" s="1">
        <v>5</v>
      </c>
      <c r="I18">
        <f>EXP(-G18/H18)</f>
        <v>0.44932896411722156</v>
      </c>
      <c r="J18">
        <f>1/EXP(G18/H18)</f>
        <v>0.44932896411722156</v>
      </c>
    </row>
    <row r="19" spans="7:10" x14ac:dyDescent="0.2">
      <c r="G19" s="1">
        <v>3</v>
      </c>
      <c r="H19" s="1">
        <v>6</v>
      </c>
      <c r="I19">
        <f>EXP(-G19/H19)</f>
        <v>0.60653065971263342</v>
      </c>
      <c r="J19">
        <f>1/EXP(G19/H19)</f>
        <v>0.60653065971263342</v>
      </c>
    </row>
    <row r="20" spans="7:10" x14ac:dyDescent="0.2">
      <c r="G20" s="1">
        <v>4</v>
      </c>
      <c r="H20" s="1">
        <v>6</v>
      </c>
      <c r="I20">
        <f>EXP(-G20/H20)</f>
        <v>0.51341711903259202</v>
      </c>
      <c r="J20">
        <f>1/EXP(G20/H20)</f>
        <v>0.51341711903259202</v>
      </c>
    </row>
  </sheetData>
  <mergeCells count="5">
    <mergeCell ref="F5:F6"/>
    <mergeCell ref="I1:M1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2021-03-31T22:14:28Z</dcterms:created>
  <dcterms:modified xsi:type="dcterms:W3CDTF">2021-04-01T18:17:50Z</dcterms:modified>
</cp:coreProperties>
</file>